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测试服_目标奖励/"/>
    </mc:Choice>
  </mc:AlternateContent>
  <bookViews>
    <workbookView xWindow="0" yWindow="460" windowWidth="38400" windowHeight="20080" tabRatio="695" activeTab="10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2" l="1"/>
  <c r="B43" i="5"/>
  <c r="CN43" i="5"/>
  <c r="B6" i="2"/>
  <c r="B44" i="5"/>
  <c r="CN44" i="5"/>
  <c r="B7" i="2"/>
  <c r="B45" i="5"/>
  <c r="CN45" i="5"/>
  <c r="B8" i="2"/>
  <c r="B46" i="5"/>
  <c r="CN46" i="5"/>
  <c r="B9" i="2"/>
  <c r="B47" i="5"/>
  <c r="CN47" i="5"/>
  <c r="B10" i="2"/>
  <c r="B48" i="5"/>
  <c r="CN48" i="5"/>
  <c r="B11" i="2"/>
  <c r="B49" i="5"/>
  <c r="CN49" i="5"/>
  <c r="B12" i="2"/>
  <c r="B50" i="5"/>
  <c r="CN50" i="5"/>
  <c r="B13" i="2"/>
  <c r="B51" i="5"/>
  <c r="CN51" i="5"/>
  <c r="B14" i="2"/>
  <c r="B52" i="5"/>
  <c r="CN52" i="5"/>
  <c r="B15" i="2"/>
  <c r="B53" i="5"/>
  <c r="CN53" i="5"/>
  <c r="B16" i="2"/>
  <c r="B54" i="5"/>
  <c r="CN54" i="5"/>
  <c r="B17" i="2"/>
  <c r="B55" i="5"/>
  <c r="CN55" i="5"/>
  <c r="B18" i="2"/>
  <c r="B56" i="5"/>
  <c r="CN56" i="5"/>
  <c r="B19" i="2"/>
  <c r="B57" i="5"/>
  <c r="CN57" i="5"/>
  <c r="B20" i="2"/>
  <c r="B58" i="5"/>
  <c r="CN58" i="5"/>
  <c r="B21" i="2"/>
  <c r="B59" i="5"/>
  <c r="CN59" i="5"/>
  <c r="B22" i="2"/>
  <c r="B60" i="5"/>
  <c r="CN60" i="5"/>
  <c r="B23" i="2"/>
  <c r="B61" i="5"/>
  <c r="CN61" i="5"/>
  <c r="B24" i="2"/>
  <c r="B62" i="5"/>
  <c r="CN62" i="5"/>
  <c r="B25" i="2"/>
  <c r="B63" i="5"/>
  <c r="CN63" i="5"/>
  <c r="B26" i="2"/>
  <c r="B64" i="5"/>
  <c r="CN64" i="5"/>
  <c r="B27" i="2"/>
  <c r="B65" i="5"/>
  <c r="CN65" i="5"/>
  <c r="B28" i="2"/>
  <c r="B66" i="5"/>
  <c r="CN66" i="5"/>
  <c r="B29" i="2"/>
  <c r="B67" i="5"/>
  <c r="CN67" i="5"/>
  <c r="B30" i="2"/>
  <c r="B68" i="5"/>
  <c r="CN68" i="5"/>
  <c r="B31" i="2"/>
  <c r="B69" i="5"/>
  <c r="CN69" i="5"/>
  <c r="B32" i="2"/>
  <c r="B70" i="5"/>
  <c r="CN70" i="5"/>
  <c r="B33" i="2"/>
  <c r="B71" i="5"/>
  <c r="CN71" i="5"/>
  <c r="B34" i="2"/>
  <c r="B72" i="5"/>
  <c r="CN72" i="5"/>
  <c r="B35" i="2"/>
  <c r="B73" i="5"/>
  <c r="CN73" i="5"/>
  <c r="B36" i="2"/>
  <c r="B74" i="5"/>
  <c r="CN74" i="5"/>
  <c r="B37" i="2"/>
  <c r="B75" i="5"/>
  <c r="CN75" i="5"/>
  <c r="B38" i="2"/>
  <c r="B76" i="5"/>
  <c r="CN76" i="5"/>
  <c r="B39" i="2"/>
  <c r="B77" i="5"/>
  <c r="CN77" i="5"/>
  <c r="B40" i="2"/>
  <c r="B78" i="5"/>
  <c r="CN78" i="5"/>
  <c r="B41" i="2"/>
  <c r="B79" i="5"/>
  <c r="CN79" i="5"/>
  <c r="B42" i="2"/>
  <c r="B80" i="5"/>
  <c r="CN80" i="5"/>
  <c r="B43" i="2"/>
  <c r="B81" i="5"/>
  <c r="CN81" i="5"/>
  <c r="B44" i="2"/>
  <c r="B82" i="5"/>
  <c r="CN82" i="5"/>
  <c r="B45" i="2"/>
  <c r="B83" i="5"/>
  <c r="CN83" i="5"/>
  <c r="B46" i="2"/>
  <c r="B84" i="5"/>
  <c r="CN84" i="5"/>
  <c r="B47" i="2"/>
  <c r="B85" i="5"/>
  <c r="CN85" i="5"/>
  <c r="B48" i="2"/>
  <c r="B86" i="5"/>
  <c r="CN86" i="5"/>
  <c r="B49" i="2"/>
  <c r="B87" i="5"/>
  <c r="CN87" i="5"/>
  <c r="B50" i="2"/>
  <c r="B88" i="5"/>
  <c r="CN88" i="5"/>
  <c r="B51" i="2"/>
  <c r="B89" i="5"/>
  <c r="CN89" i="5"/>
  <c r="B52" i="2"/>
  <c r="B90" i="5"/>
  <c r="CN90" i="5"/>
  <c r="B53" i="2"/>
  <c r="B91" i="5"/>
  <c r="CN91" i="5"/>
  <c r="B54" i="2"/>
  <c r="B92" i="5"/>
  <c r="CN92" i="5"/>
  <c r="B55" i="2"/>
  <c r="B93" i="5"/>
  <c r="CN93" i="5"/>
  <c r="B56" i="2"/>
  <c r="B94" i="5"/>
  <c r="CN94" i="5"/>
  <c r="B57" i="2"/>
  <c r="B95" i="5"/>
  <c r="CN95" i="5"/>
  <c r="B58" i="2"/>
  <c r="B96" i="5"/>
  <c r="CN96" i="5"/>
  <c r="B59" i="2"/>
  <c r="B97" i="5"/>
  <c r="CN97" i="5"/>
  <c r="B60" i="2"/>
  <c r="B98" i="5"/>
  <c r="CN98" i="5"/>
  <c r="B61" i="2"/>
  <c r="B99" i="5"/>
  <c r="CN99" i="5"/>
  <c r="B62" i="2"/>
  <c r="B100" i="5"/>
  <c r="CN100" i="5"/>
  <c r="B63" i="2"/>
  <c r="B101" i="5"/>
  <c r="CN101" i="5"/>
  <c r="B64" i="2"/>
  <c r="B102" i="5"/>
  <c r="CN102" i="5"/>
  <c r="B65" i="2"/>
  <c r="B103" i="5"/>
  <c r="CN103" i="5"/>
  <c r="B66" i="2"/>
  <c r="B104" i="5"/>
  <c r="CN104" i="5"/>
  <c r="B67" i="2"/>
  <c r="B105" i="5"/>
  <c r="CN105" i="5"/>
  <c r="B68" i="2"/>
  <c r="B106" i="5"/>
  <c r="CN106" i="5"/>
  <c r="B69" i="2"/>
  <c r="B107" i="5"/>
  <c r="CN107" i="5"/>
  <c r="B70" i="2"/>
  <c r="B108" i="5"/>
  <c r="CN108" i="5"/>
  <c r="B71" i="2"/>
  <c r="B109" i="5"/>
  <c r="CN109" i="5"/>
  <c r="B72" i="2"/>
  <c r="B110" i="5"/>
  <c r="CN110" i="5"/>
  <c r="B73" i="2"/>
  <c r="B111" i="5"/>
  <c r="CN111" i="5"/>
  <c r="B74" i="2"/>
  <c r="B112" i="5"/>
  <c r="CN112" i="5"/>
  <c r="B75" i="2"/>
  <c r="B113" i="5"/>
  <c r="CN113" i="5"/>
  <c r="B76" i="2"/>
  <c r="B114" i="5"/>
  <c r="CN114" i="5"/>
  <c r="B77" i="2"/>
  <c r="B115" i="5"/>
  <c r="CN115" i="5"/>
  <c r="B78" i="2"/>
  <c r="B116" i="5"/>
  <c r="CN116" i="5"/>
  <c r="B79" i="2"/>
  <c r="B117" i="5"/>
  <c r="CN117" i="5"/>
  <c r="B80" i="2"/>
  <c r="B118" i="5"/>
  <c r="CN118" i="5"/>
  <c r="B81" i="2"/>
  <c r="B119" i="5"/>
  <c r="CN119" i="5"/>
  <c r="B82" i="2"/>
  <c r="B120" i="5"/>
  <c r="CN120" i="5"/>
  <c r="B83" i="2"/>
  <c r="B121" i="5"/>
  <c r="CN121" i="5"/>
  <c r="B84" i="2"/>
  <c r="B122" i="5"/>
  <c r="CN122" i="5"/>
  <c r="B85" i="2"/>
  <c r="B123" i="5"/>
  <c r="CN123" i="5"/>
  <c r="B86" i="2"/>
  <c r="B124" i="5"/>
  <c r="CN124" i="5"/>
  <c r="B87" i="2"/>
  <c r="B125" i="5"/>
  <c r="CN125" i="5"/>
  <c r="B88" i="2"/>
  <c r="B126" i="5"/>
  <c r="CN126" i="5"/>
  <c r="B89" i="2"/>
  <c r="B127" i="5"/>
  <c r="CN127" i="5"/>
  <c r="B90" i="2"/>
  <c r="B128" i="5"/>
  <c r="CN128" i="5"/>
  <c r="B91" i="2"/>
  <c r="B129" i="5"/>
  <c r="CN129" i="5"/>
  <c r="B92" i="2"/>
  <c r="B130" i="5"/>
  <c r="CN130" i="5"/>
  <c r="B93" i="2"/>
  <c r="B131" i="5"/>
  <c r="CN131" i="5"/>
  <c r="B94" i="2"/>
  <c r="B132" i="5"/>
  <c r="CN132" i="5"/>
  <c r="B95" i="2"/>
  <c r="B133" i="5"/>
  <c r="CN133" i="5"/>
  <c r="B96" i="2"/>
  <c r="B134" i="5"/>
  <c r="CN134" i="5"/>
  <c r="B97" i="2"/>
  <c r="B135" i="5"/>
  <c r="CN135" i="5"/>
  <c r="B98" i="2"/>
  <c r="B136" i="5"/>
  <c r="CN136" i="5"/>
  <c r="B99" i="2"/>
  <c r="B137" i="5"/>
  <c r="CN137" i="5"/>
  <c r="B100" i="2"/>
  <c r="B138" i="5"/>
  <c r="CN138" i="5"/>
  <c r="B101" i="2"/>
  <c r="B139" i="5"/>
  <c r="CN139" i="5"/>
  <c r="B102" i="2"/>
  <c r="B140" i="5"/>
  <c r="CN140" i="5"/>
  <c r="B103" i="2"/>
  <c r="B141" i="5"/>
  <c r="CN141" i="5"/>
  <c r="CK43" i="5"/>
  <c r="CK44" i="5"/>
  <c r="CK45" i="5"/>
  <c r="CK46" i="5"/>
  <c r="CK47" i="5"/>
  <c r="CK48" i="5"/>
  <c r="CK49" i="5"/>
  <c r="CK50" i="5"/>
  <c r="CK51" i="5"/>
  <c r="CK52" i="5"/>
  <c r="CK53" i="5"/>
  <c r="CK54" i="5"/>
  <c r="CK55" i="5"/>
  <c r="CK56" i="5"/>
  <c r="CK57" i="5"/>
  <c r="CK58" i="5"/>
  <c r="CK59" i="5"/>
  <c r="CK60" i="5"/>
  <c r="CK61" i="5"/>
  <c r="CK62" i="5"/>
  <c r="CK63" i="5"/>
  <c r="CK64" i="5"/>
  <c r="CK65" i="5"/>
  <c r="CK66" i="5"/>
  <c r="CK67" i="5"/>
  <c r="CK68" i="5"/>
  <c r="CK69" i="5"/>
  <c r="CK70" i="5"/>
  <c r="CK71" i="5"/>
  <c r="CK72" i="5"/>
  <c r="CK73" i="5"/>
  <c r="CK74" i="5"/>
  <c r="CK75" i="5"/>
  <c r="CK76" i="5"/>
  <c r="CK77" i="5"/>
  <c r="CK78" i="5"/>
  <c r="CK79" i="5"/>
  <c r="CK80" i="5"/>
  <c r="CK81" i="5"/>
  <c r="CK82" i="5"/>
  <c r="CK83" i="5"/>
  <c r="CK84" i="5"/>
  <c r="CK85" i="5"/>
  <c r="CK86" i="5"/>
  <c r="CK87" i="5"/>
  <c r="CK88" i="5"/>
  <c r="CK89" i="5"/>
  <c r="CK90" i="5"/>
  <c r="CK91" i="5"/>
  <c r="CK92" i="5"/>
  <c r="CK93" i="5"/>
  <c r="CK94" i="5"/>
  <c r="CK95" i="5"/>
  <c r="CK96" i="5"/>
  <c r="CK97" i="5"/>
  <c r="CK98" i="5"/>
  <c r="CK99" i="5"/>
  <c r="CK100" i="5"/>
  <c r="CK101" i="5"/>
  <c r="CK102" i="5"/>
  <c r="CK103" i="5"/>
  <c r="CK104" i="5"/>
  <c r="CK105" i="5"/>
  <c r="CK106" i="5"/>
  <c r="CK107" i="5"/>
  <c r="CK108" i="5"/>
  <c r="CK109" i="5"/>
  <c r="CK110" i="5"/>
  <c r="CK111" i="5"/>
  <c r="CK112" i="5"/>
  <c r="CK113" i="5"/>
  <c r="CK114" i="5"/>
  <c r="CK115" i="5"/>
  <c r="CK116" i="5"/>
  <c r="CK117" i="5"/>
  <c r="CK118" i="5"/>
  <c r="CK119" i="5"/>
  <c r="CK120" i="5"/>
  <c r="CK121" i="5"/>
  <c r="CK122" i="5"/>
  <c r="CK123" i="5"/>
  <c r="CK124" i="5"/>
  <c r="CK125" i="5"/>
  <c r="CK126" i="5"/>
  <c r="CK127" i="5"/>
  <c r="CK128" i="5"/>
  <c r="CK129" i="5"/>
  <c r="CK130" i="5"/>
  <c r="CK131" i="5"/>
  <c r="CK132" i="5"/>
  <c r="CK133" i="5"/>
  <c r="CK134" i="5"/>
  <c r="CK135" i="5"/>
  <c r="CK136" i="5"/>
  <c r="CK137" i="5"/>
  <c r="CK138" i="5"/>
  <c r="CK139" i="5"/>
  <c r="CK140" i="5"/>
  <c r="CK141" i="5"/>
  <c r="CN42" i="5"/>
  <c r="CK42" i="5"/>
  <c r="CX43" i="5"/>
  <c r="CX44" i="5"/>
  <c r="CX45" i="5"/>
  <c r="CX46" i="5"/>
  <c r="CX47" i="5"/>
  <c r="CX48" i="5"/>
  <c r="CX49" i="5"/>
  <c r="CX50" i="5"/>
  <c r="CX51" i="5"/>
  <c r="CX52" i="5"/>
  <c r="CX53" i="5"/>
  <c r="CX54" i="5"/>
  <c r="CX55" i="5"/>
  <c r="CX56" i="5"/>
  <c r="CX57" i="5"/>
  <c r="CX58" i="5"/>
  <c r="CX59" i="5"/>
  <c r="CX60" i="5"/>
  <c r="CX61" i="5"/>
  <c r="CX62" i="5"/>
  <c r="CX63" i="5"/>
  <c r="CX64" i="5"/>
  <c r="CX65" i="5"/>
  <c r="CX66" i="5"/>
  <c r="CX67" i="5"/>
  <c r="CX68" i="5"/>
  <c r="CX69" i="5"/>
  <c r="CX70" i="5"/>
  <c r="CX71" i="5"/>
  <c r="CX72" i="5"/>
  <c r="CX73" i="5"/>
  <c r="CX74" i="5"/>
  <c r="CX75" i="5"/>
  <c r="CX76" i="5"/>
  <c r="CX77" i="5"/>
  <c r="CX78" i="5"/>
  <c r="CX79" i="5"/>
  <c r="CX80" i="5"/>
  <c r="CX81" i="5"/>
  <c r="CX82" i="5"/>
  <c r="CX83" i="5"/>
  <c r="CX84" i="5"/>
  <c r="CX85" i="5"/>
  <c r="CX86" i="5"/>
  <c r="CX87" i="5"/>
  <c r="CX88" i="5"/>
  <c r="CX89" i="5"/>
  <c r="CX90" i="5"/>
  <c r="CX91" i="5"/>
  <c r="CX92" i="5"/>
  <c r="CX93" i="5"/>
  <c r="CX94" i="5"/>
  <c r="CX95" i="5"/>
  <c r="CX96" i="5"/>
  <c r="CX97" i="5"/>
  <c r="CX98" i="5"/>
  <c r="CX99" i="5"/>
  <c r="CX100" i="5"/>
  <c r="CX101" i="5"/>
  <c r="CX102" i="5"/>
  <c r="CX103" i="5"/>
  <c r="CX104" i="5"/>
  <c r="CX105" i="5"/>
  <c r="CX106" i="5"/>
  <c r="CX107" i="5"/>
  <c r="CX108" i="5"/>
  <c r="CX109" i="5"/>
  <c r="CX110" i="5"/>
  <c r="CX111" i="5"/>
  <c r="CX112" i="5"/>
  <c r="CX113" i="5"/>
  <c r="CX114" i="5"/>
  <c r="CX115" i="5"/>
  <c r="CX116" i="5"/>
  <c r="CX117" i="5"/>
  <c r="CX118" i="5"/>
  <c r="CX119" i="5"/>
  <c r="CX120" i="5"/>
  <c r="CX121" i="5"/>
  <c r="CX122" i="5"/>
  <c r="CX123" i="5"/>
  <c r="CX124" i="5"/>
  <c r="CX125" i="5"/>
  <c r="CX126" i="5"/>
  <c r="CX127" i="5"/>
  <c r="CX128" i="5"/>
  <c r="CX129" i="5"/>
  <c r="CX130" i="5"/>
  <c r="CX131" i="5"/>
  <c r="CX132" i="5"/>
  <c r="CX133" i="5"/>
  <c r="CX134" i="5"/>
  <c r="CX135" i="5"/>
  <c r="CX136" i="5"/>
  <c r="CX137" i="5"/>
  <c r="CX138" i="5"/>
  <c r="CX139" i="5"/>
  <c r="CX140" i="5"/>
  <c r="CX141" i="5"/>
  <c r="CX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AM40" i="2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G5" i="2"/>
  <c r="W5" i="2"/>
  <c r="G6" i="2"/>
  <c r="W6" i="2"/>
  <c r="G7" i="2"/>
  <c r="W7" i="2"/>
  <c r="G8" i="2"/>
  <c r="W8" i="2"/>
  <c r="G9" i="2"/>
  <c r="W9" i="2"/>
  <c r="G10" i="2"/>
  <c r="W10" i="2"/>
  <c r="G11" i="2"/>
  <c r="W11" i="2"/>
  <c r="G12" i="2"/>
  <c r="W12" i="2"/>
  <c r="G13" i="2"/>
  <c r="W13" i="2"/>
  <c r="G14" i="2"/>
  <c r="W14" i="2"/>
  <c r="G15" i="2"/>
  <c r="W15" i="2"/>
  <c r="G16" i="2"/>
  <c r="W16" i="2"/>
  <c r="G17" i="2"/>
  <c r="W17" i="2"/>
  <c r="G18" i="2"/>
  <c r="W18" i="2"/>
  <c r="G19" i="2"/>
  <c r="W19" i="2"/>
  <c r="G20" i="2"/>
  <c r="W20" i="2"/>
  <c r="G21" i="2"/>
  <c r="W21" i="2"/>
  <c r="G22" i="2"/>
  <c r="W22" i="2"/>
  <c r="G23" i="2"/>
  <c r="W23" i="2"/>
  <c r="G24" i="2"/>
  <c r="W24" i="2"/>
  <c r="G25" i="2"/>
  <c r="W25" i="2"/>
  <c r="G26" i="2"/>
  <c r="W26" i="2"/>
  <c r="G27" i="2"/>
  <c r="W27" i="2"/>
  <c r="G28" i="2"/>
  <c r="W28" i="2"/>
  <c r="G29" i="2"/>
  <c r="W29" i="2"/>
  <c r="G30" i="2"/>
  <c r="W30" i="2"/>
  <c r="G31" i="2"/>
  <c r="W31" i="2"/>
  <c r="G32" i="2"/>
  <c r="W32" i="2"/>
  <c r="G33" i="2"/>
  <c r="W33" i="2"/>
  <c r="G34" i="2"/>
  <c r="W34" i="2"/>
  <c r="G35" i="2"/>
  <c r="W35" i="2"/>
  <c r="G36" i="2"/>
  <c r="W36" i="2"/>
  <c r="G37" i="2"/>
  <c r="W37" i="2"/>
  <c r="G38" i="2"/>
  <c r="W38" i="2"/>
  <c r="G39" i="2"/>
  <c r="W39" i="2"/>
  <c r="G40" i="2"/>
  <c r="W40" i="2"/>
  <c r="G41" i="2"/>
  <c r="W41" i="2"/>
  <c r="G42" i="2"/>
  <c r="W42" i="2"/>
  <c r="G43" i="2"/>
  <c r="W43" i="2"/>
  <c r="G44" i="2"/>
  <c r="W44" i="2"/>
  <c r="G45" i="2"/>
  <c r="W45" i="2"/>
  <c r="G46" i="2"/>
  <c r="W46" i="2"/>
  <c r="G47" i="2"/>
  <c r="W47" i="2"/>
  <c r="G48" i="2"/>
  <c r="W48" i="2"/>
  <c r="G49" i="2"/>
  <c r="W49" i="2"/>
  <c r="G50" i="2"/>
  <c r="W50" i="2"/>
  <c r="G51" i="2"/>
  <c r="W51" i="2"/>
  <c r="G52" i="2"/>
  <c r="W52" i="2"/>
  <c r="G53" i="2"/>
  <c r="W53" i="2"/>
  <c r="G54" i="2"/>
  <c r="W54" i="2"/>
  <c r="G55" i="2"/>
  <c r="W55" i="2"/>
  <c r="G56" i="2"/>
  <c r="W56" i="2"/>
  <c r="G57" i="2"/>
  <c r="W57" i="2"/>
  <c r="G58" i="2"/>
  <c r="W58" i="2"/>
  <c r="G59" i="2"/>
  <c r="W59" i="2"/>
  <c r="G60" i="2"/>
  <c r="W60" i="2"/>
  <c r="G61" i="2"/>
  <c r="W61" i="2"/>
  <c r="G62" i="2"/>
  <c r="W62" i="2"/>
  <c r="G63" i="2"/>
  <c r="W63" i="2"/>
  <c r="G64" i="2"/>
  <c r="W64" i="2"/>
  <c r="G65" i="2"/>
  <c r="W65" i="2"/>
  <c r="G66" i="2"/>
  <c r="W66" i="2"/>
  <c r="G67" i="2"/>
  <c r="W67" i="2"/>
  <c r="G68" i="2"/>
  <c r="W68" i="2"/>
  <c r="G69" i="2"/>
  <c r="W69" i="2"/>
  <c r="G70" i="2"/>
  <c r="W70" i="2"/>
  <c r="G71" i="2"/>
  <c r="W71" i="2"/>
  <c r="G72" i="2"/>
  <c r="W72" i="2"/>
  <c r="G73" i="2"/>
  <c r="W73" i="2"/>
  <c r="G74" i="2"/>
  <c r="W74" i="2"/>
  <c r="G75" i="2"/>
  <c r="W75" i="2"/>
  <c r="G76" i="2"/>
  <c r="W76" i="2"/>
  <c r="G77" i="2"/>
  <c r="W77" i="2"/>
  <c r="G78" i="2"/>
  <c r="W78" i="2"/>
  <c r="G79" i="2"/>
  <c r="W79" i="2"/>
  <c r="G80" i="2"/>
  <c r="W80" i="2"/>
  <c r="G81" i="2"/>
  <c r="W81" i="2"/>
  <c r="G82" i="2"/>
  <c r="W82" i="2"/>
  <c r="G83" i="2"/>
  <c r="W83" i="2"/>
  <c r="G84" i="2"/>
  <c r="W84" i="2"/>
  <c r="G85" i="2"/>
  <c r="W85" i="2"/>
  <c r="G86" i="2"/>
  <c r="W86" i="2"/>
  <c r="G87" i="2"/>
  <c r="W87" i="2"/>
  <c r="G88" i="2"/>
  <c r="W88" i="2"/>
  <c r="G89" i="2"/>
  <c r="W89" i="2"/>
  <c r="G90" i="2"/>
  <c r="W90" i="2"/>
  <c r="G91" i="2"/>
  <c r="W91" i="2"/>
  <c r="G92" i="2"/>
  <c r="W92" i="2"/>
  <c r="G93" i="2"/>
  <c r="W93" i="2"/>
  <c r="G94" i="2"/>
  <c r="W94" i="2"/>
  <c r="G95" i="2"/>
  <c r="W95" i="2"/>
  <c r="G96" i="2"/>
  <c r="W96" i="2"/>
  <c r="G97" i="2"/>
  <c r="W97" i="2"/>
  <c r="G98" i="2"/>
  <c r="W98" i="2"/>
  <c r="G99" i="2"/>
  <c r="W99" i="2"/>
  <c r="G100" i="2"/>
  <c r="W100" i="2"/>
  <c r="G101" i="2"/>
  <c r="W101" i="2"/>
  <c r="G102" i="2"/>
  <c r="W102" i="2"/>
  <c r="G103" i="2"/>
  <c r="W103" i="2"/>
  <c r="B4" i="2"/>
  <c r="G4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B5" i="7"/>
  <c r="N5" i="7"/>
  <c r="B6" i="7"/>
  <c r="N6" i="7"/>
  <c r="B7" i="7"/>
  <c r="N7" i="7"/>
  <c r="B8" i="7"/>
  <c r="N8" i="7"/>
  <c r="B9" i="7"/>
  <c r="N9" i="7"/>
  <c r="B10" i="7"/>
  <c r="N10" i="7"/>
  <c r="B11" i="7"/>
  <c r="N11" i="7"/>
  <c r="B12" i="7"/>
  <c r="N12" i="7"/>
  <c r="B13" i="7"/>
  <c r="N13" i="7"/>
  <c r="B14" i="7"/>
  <c r="N14" i="7"/>
  <c r="B15" i="7"/>
  <c r="N15" i="7"/>
  <c r="B16" i="7"/>
  <c r="N16" i="7"/>
  <c r="B17" i="7"/>
  <c r="N17" i="7"/>
  <c r="B18" i="7"/>
  <c r="N18" i="7"/>
  <c r="B19" i="7"/>
  <c r="N19" i="7"/>
  <c r="B20" i="7"/>
  <c r="N20" i="7"/>
  <c r="B21" i="7"/>
  <c r="N21" i="7"/>
  <c r="B22" i="7"/>
  <c r="N22" i="7"/>
  <c r="B23" i="7"/>
  <c r="N23" i="7"/>
  <c r="B24" i="7"/>
  <c r="N24" i="7"/>
  <c r="B25" i="7"/>
  <c r="N25" i="7"/>
  <c r="B26" i="7"/>
  <c r="N26" i="7"/>
  <c r="B27" i="7"/>
  <c r="N27" i="7"/>
  <c r="B28" i="7"/>
  <c r="N28" i="7"/>
  <c r="B29" i="7"/>
  <c r="N29" i="7"/>
  <c r="B30" i="7"/>
  <c r="N30" i="7"/>
  <c r="B31" i="7"/>
  <c r="N31" i="7"/>
  <c r="B32" i="7"/>
  <c r="N32" i="7"/>
  <c r="B33" i="7"/>
  <c r="N33" i="7"/>
  <c r="B34" i="7"/>
  <c r="N34" i="7"/>
  <c r="B35" i="7"/>
  <c r="N35" i="7"/>
  <c r="B36" i="7"/>
  <c r="N36" i="7"/>
  <c r="B37" i="7"/>
  <c r="N37" i="7"/>
  <c r="B38" i="7"/>
  <c r="N38" i="7"/>
  <c r="B39" i="7"/>
  <c r="N39" i="7"/>
  <c r="B40" i="7"/>
  <c r="N40" i="7"/>
  <c r="B41" i="7"/>
  <c r="N41" i="7"/>
  <c r="B42" i="7"/>
  <c r="N42" i="7"/>
  <c r="B43" i="7"/>
  <c r="N43" i="7"/>
  <c r="B44" i="7"/>
  <c r="N44" i="7"/>
  <c r="B45" i="7"/>
  <c r="N45" i="7"/>
  <c r="B46" i="7"/>
  <c r="N46" i="7"/>
  <c r="B47" i="7"/>
  <c r="N47" i="7"/>
  <c r="B48" i="7"/>
  <c r="N48" i="7"/>
  <c r="B49" i="7"/>
  <c r="N49" i="7"/>
  <c r="B50" i="7"/>
  <c r="N50" i="7"/>
  <c r="B51" i="7"/>
  <c r="N51" i="7"/>
  <c r="B52" i="7"/>
  <c r="N52" i="7"/>
  <c r="B53" i="7"/>
  <c r="N53" i="7"/>
  <c r="B54" i="7"/>
  <c r="N54" i="7"/>
  <c r="B55" i="7"/>
  <c r="N55" i="7"/>
  <c r="B56" i="7"/>
  <c r="N56" i="7"/>
  <c r="B57" i="7"/>
  <c r="N57" i="7"/>
  <c r="B58" i="7"/>
  <c r="N58" i="7"/>
  <c r="B59" i="7"/>
  <c r="N59" i="7"/>
  <c r="B60" i="7"/>
  <c r="N60" i="7"/>
  <c r="B61" i="7"/>
  <c r="N61" i="7"/>
  <c r="B62" i="7"/>
  <c r="N62" i="7"/>
  <c r="B63" i="7"/>
  <c r="N63" i="7"/>
  <c r="B64" i="7"/>
  <c r="N64" i="7"/>
  <c r="B65" i="7"/>
  <c r="N65" i="7"/>
  <c r="B66" i="7"/>
  <c r="N66" i="7"/>
  <c r="B67" i="7"/>
  <c r="N67" i="7"/>
  <c r="B68" i="7"/>
  <c r="N68" i="7"/>
  <c r="B69" i="7"/>
  <c r="N69" i="7"/>
  <c r="B70" i="7"/>
  <c r="N70" i="7"/>
  <c r="B71" i="7"/>
  <c r="N71" i="7"/>
  <c r="B72" i="7"/>
  <c r="N72" i="7"/>
  <c r="B73" i="7"/>
  <c r="N73" i="7"/>
  <c r="B74" i="7"/>
  <c r="N74" i="7"/>
  <c r="B75" i="7"/>
  <c r="N75" i="7"/>
  <c r="B76" i="7"/>
  <c r="N76" i="7"/>
  <c r="B77" i="7"/>
  <c r="N77" i="7"/>
  <c r="B78" i="7"/>
  <c r="N78" i="7"/>
  <c r="B79" i="7"/>
  <c r="N79" i="7"/>
  <c r="B80" i="7"/>
  <c r="N80" i="7"/>
  <c r="B81" i="7"/>
  <c r="N81" i="7"/>
  <c r="B82" i="7"/>
  <c r="N82" i="7"/>
  <c r="B83" i="7"/>
  <c r="N83" i="7"/>
  <c r="B84" i="7"/>
  <c r="N84" i="7"/>
  <c r="B85" i="7"/>
  <c r="N85" i="7"/>
  <c r="B86" i="7"/>
  <c r="N86" i="7"/>
  <c r="B87" i="7"/>
  <c r="N87" i="7"/>
  <c r="B88" i="7"/>
  <c r="N88" i="7"/>
  <c r="B89" i="7"/>
  <c r="N89" i="7"/>
  <c r="B90" i="7"/>
  <c r="N90" i="7"/>
  <c r="B91" i="7"/>
  <c r="N91" i="7"/>
  <c r="B92" i="7"/>
  <c r="N92" i="7"/>
  <c r="B93" i="7"/>
  <c r="N93" i="7"/>
  <c r="B94" i="7"/>
  <c r="N94" i="7"/>
  <c r="B95" i="7"/>
  <c r="N95" i="7"/>
  <c r="B96" i="7"/>
  <c r="N96" i="7"/>
  <c r="B97" i="7"/>
  <c r="N97" i="7"/>
  <c r="B98" i="7"/>
  <c r="N98" i="7"/>
  <c r="B99" i="7"/>
  <c r="N99" i="7"/>
  <c r="B100" i="7"/>
  <c r="N100" i="7"/>
  <c r="B101" i="7"/>
  <c r="N101" i="7"/>
  <c r="B102" i="7"/>
  <c r="N102" i="7"/>
  <c r="B103" i="7"/>
  <c r="N103" i="7"/>
  <c r="B4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J56" i="7"/>
  <c r="AK56" i="7"/>
  <c r="AK57" i="7"/>
  <c r="AK58" i="7"/>
  <c r="AK59" i="7"/>
  <c r="AK60" i="7"/>
  <c r="AK61" i="7"/>
  <c r="AK62" i="7"/>
  <c r="AK63" i="7"/>
  <c r="L5" i="7"/>
  <c r="T5" i="7"/>
  <c r="AO204" i="8"/>
  <c r="L6" i="7"/>
  <c r="T6" i="7"/>
  <c r="AO205" i="8"/>
  <c r="L7" i="7"/>
  <c r="T7" i="7"/>
  <c r="AO206" i="8"/>
  <c r="AL56" i="7"/>
  <c r="AL48" i="7"/>
  <c r="AM48" i="7"/>
  <c r="AM49" i="7"/>
  <c r="AM50" i="7"/>
  <c r="AL51" i="7"/>
  <c r="AM51" i="7"/>
  <c r="AL52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AO207" i="8"/>
  <c r="L9" i="7"/>
  <c r="T9" i="7"/>
  <c r="AO208" i="8"/>
  <c r="L10" i="7"/>
  <c r="T10" i="7"/>
  <c r="AO209" i="8"/>
  <c r="L11" i="7"/>
  <c r="T11" i="7"/>
  <c r="AO210" i="8"/>
  <c r="L12" i="7"/>
  <c r="T12" i="7"/>
  <c r="AO211" i="8"/>
  <c r="L13" i="7"/>
  <c r="T13" i="7"/>
  <c r="AO212" i="8"/>
  <c r="L14" i="7"/>
  <c r="T14" i="7"/>
  <c r="AO213" i="8"/>
  <c r="L15" i="7"/>
  <c r="T15" i="7"/>
  <c r="AO214" i="8"/>
  <c r="L16" i="7"/>
  <c r="T16" i="7"/>
  <c r="AO215" i="8"/>
  <c r="L17" i="7"/>
  <c r="T17" i="7"/>
  <c r="AO216" i="8"/>
  <c r="L18" i="7"/>
  <c r="T18" i="7"/>
  <c r="AO217" i="8"/>
  <c r="L19" i="7"/>
  <c r="T19" i="7"/>
  <c r="AO218" i="8"/>
  <c r="L20" i="7"/>
  <c r="T20" i="7"/>
  <c r="AO219" i="8"/>
  <c r="L21" i="7"/>
  <c r="T21" i="7"/>
  <c r="AO220" i="8"/>
  <c r="L22" i="7"/>
  <c r="T22" i="7"/>
  <c r="AO221" i="8"/>
  <c r="L23" i="7"/>
  <c r="T23" i="7"/>
  <c r="AO222" i="8"/>
  <c r="L24" i="7"/>
  <c r="T24" i="7"/>
  <c r="AO223" i="8"/>
  <c r="L25" i="7"/>
  <c r="T25" i="7"/>
  <c r="AO224" i="8"/>
  <c r="L26" i="7"/>
  <c r="T26" i="7"/>
  <c r="AO225" i="8"/>
  <c r="L27" i="7"/>
  <c r="T27" i="7"/>
  <c r="AO226" i="8"/>
  <c r="L28" i="7"/>
  <c r="T28" i="7"/>
  <c r="AO227" i="8"/>
  <c r="L29" i="7"/>
  <c r="T29" i="7"/>
  <c r="AO228" i="8"/>
  <c r="L30" i="7"/>
  <c r="T30" i="7"/>
  <c r="AO229" i="8"/>
  <c r="L31" i="7"/>
  <c r="T31" i="7"/>
  <c r="AO230" i="8"/>
  <c r="L32" i="7"/>
  <c r="T32" i="7"/>
  <c r="AO231" i="8"/>
  <c r="L33" i="7"/>
  <c r="T33" i="7"/>
  <c r="AO232" i="8"/>
  <c r="L34" i="7"/>
  <c r="T34" i="7"/>
  <c r="AO233" i="8"/>
  <c r="L35" i="7"/>
  <c r="T35" i="7"/>
  <c r="AO234" i="8"/>
  <c r="L36" i="7"/>
  <c r="T36" i="7"/>
  <c r="AO235" i="8"/>
  <c r="AN52" i="7"/>
  <c r="AN51" i="7"/>
  <c r="AN49" i="7"/>
  <c r="AO49" i="7"/>
  <c r="AO50" i="7"/>
  <c r="AO51" i="7"/>
  <c r="AO52" i="7"/>
  <c r="AO53" i="7"/>
  <c r="AO54" i="7"/>
  <c r="AO55" i="7"/>
  <c r="AN56" i="7"/>
  <c r="AO56" i="7"/>
  <c r="AN57" i="7"/>
  <c r="AO57" i="7"/>
  <c r="AO58" i="7"/>
  <c r="AO59" i="7"/>
  <c r="AO60" i="7"/>
  <c r="AO61" i="7"/>
  <c r="AO62" i="7"/>
  <c r="AO63" i="7"/>
  <c r="L37" i="7"/>
  <c r="T37" i="7"/>
  <c r="AO236" i="8"/>
  <c r="L38" i="7"/>
  <c r="T38" i="7"/>
  <c r="AO237" i="8"/>
  <c r="L39" i="7"/>
  <c r="T39" i="7"/>
  <c r="AO238" i="8"/>
  <c r="L40" i="7"/>
  <c r="T40" i="7"/>
  <c r="AO239" i="8"/>
  <c r="L41" i="7"/>
  <c r="T41" i="7"/>
  <c r="AO240" i="8"/>
  <c r="L42" i="7"/>
  <c r="T42" i="7"/>
  <c r="AO241" i="8"/>
  <c r="L43" i="7"/>
  <c r="T43" i="7"/>
  <c r="AO242" i="8"/>
  <c r="L44" i="7"/>
  <c r="T44" i="7"/>
  <c r="AO243" i="8"/>
  <c r="L45" i="7"/>
  <c r="T45" i="7"/>
  <c r="AO244" i="8"/>
  <c r="L46" i="7"/>
  <c r="T46" i="7"/>
  <c r="AO245" i="8"/>
  <c r="L47" i="7"/>
  <c r="T47" i="7"/>
  <c r="AO246" i="8"/>
  <c r="L48" i="7"/>
  <c r="T48" i="7"/>
  <c r="AO247" i="8"/>
  <c r="L49" i="7"/>
  <c r="T49" i="7"/>
  <c r="AO248" i="8"/>
  <c r="L50" i="7"/>
  <c r="T50" i="7"/>
  <c r="AO249" i="8"/>
  <c r="L51" i="7"/>
  <c r="T51" i="7"/>
  <c r="AO250" i="8"/>
  <c r="L52" i="7"/>
  <c r="T52" i="7"/>
  <c r="AO251" i="8"/>
  <c r="L53" i="7"/>
  <c r="T53" i="7"/>
  <c r="AO252" i="8"/>
  <c r="L54" i="7"/>
  <c r="T54" i="7"/>
  <c r="AO253" i="8"/>
  <c r="L55" i="7"/>
  <c r="T55" i="7"/>
  <c r="AO254" i="8"/>
  <c r="L56" i="7"/>
  <c r="T56" i="7"/>
  <c r="AO255" i="8"/>
  <c r="L57" i="7"/>
  <c r="T57" i="7"/>
  <c r="AO256" i="8"/>
  <c r="L58" i="7"/>
  <c r="T58" i="7"/>
  <c r="AO257" i="8"/>
  <c r="L59" i="7"/>
  <c r="T59" i="7"/>
  <c r="AO258" i="8"/>
  <c r="L60" i="7"/>
  <c r="T60" i="7"/>
  <c r="AO259" i="8"/>
  <c r="L61" i="7"/>
  <c r="T61" i="7"/>
  <c r="AO260" i="8"/>
  <c r="L62" i="7"/>
  <c r="T62" i="7"/>
  <c r="AO261" i="8"/>
  <c r="L63" i="7"/>
  <c r="T63" i="7"/>
  <c r="AO262" i="8"/>
  <c r="L64" i="7"/>
  <c r="T64" i="7"/>
  <c r="AO263" i="8"/>
  <c r="L65" i="7"/>
  <c r="T65" i="7"/>
  <c r="AO264" i="8"/>
  <c r="L66" i="7"/>
  <c r="T66" i="7"/>
  <c r="AO265" i="8"/>
  <c r="L67" i="7"/>
  <c r="T67" i="7"/>
  <c r="AO266" i="8"/>
  <c r="L68" i="7"/>
  <c r="T68" i="7"/>
  <c r="AO267" i="8"/>
  <c r="L69" i="7"/>
  <c r="T69" i="7"/>
  <c r="AO268" i="8"/>
  <c r="L70" i="7"/>
  <c r="T70" i="7"/>
  <c r="AO269" i="8"/>
  <c r="L71" i="7"/>
  <c r="T71" i="7"/>
  <c r="AO270" i="8"/>
  <c r="L72" i="7"/>
  <c r="T72" i="7"/>
  <c r="AO271" i="8"/>
  <c r="L73" i="7"/>
  <c r="T73" i="7"/>
  <c r="AO272" i="8"/>
  <c r="L74" i="7"/>
  <c r="T74" i="7"/>
  <c r="AO273" i="8"/>
  <c r="L75" i="7"/>
  <c r="T75" i="7"/>
  <c r="AO274" i="8"/>
  <c r="L76" i="7"/>
  <c r="T76" i="7"/>
  <c r="AO275" i="8"/>
  <c r="L77" i="7"/>
  <c r="T77" i="7"/>
  <c r="AO276" i="8"/>
  <c r="L78" i="7"/>
  <c r="T78" i="7"/>
  <c r="AO277" i="8"/>
  <c r="L79" i="7"/>
  <c r="T79" i="7"/>
  <c r="AO278" i="8"/>
  <c r="L80" i="7"/>
  <c r="T80" i="7"/>
  <c r="AO279" i="8"/>
  <c r="L81" i="7"/>
  <c r="T81" i="7"/>
  <c r="AO280" i="8"/>
  <c r="L82" i="7"/>
  <c r="T82" i="7"/>
  <c r="AO281" i="8"/>
  <c r="L83" i="7"/>
  <c r="T83" i="7"/>
  <c r="AO282" i="8"/>
  <c r="L84" i="7"/>
  <c r="T84" i="7"/>
  <c r="AO283" i="8"/>
  <c r="L85" i="7"/>
  <c r="T85" i="7"/>
  <c r="AO284" i="8"/>
  <c r="L86" i="7"/>
  <c r="T86" i="7"/>
  <c r="AO285" i="8"/>
  <c r="L87" i="7"/>
  <c r="T87" i="7"/>
  <c r="AO286" i="8"/>
  <c r="L88" i="7"/>
  <c r="T88" i="7"/>
  <c r="AO287" i="8"/>
  <c r="L89" i="7"/>
  <c r="T89" i="7"/>
  <c r="AO288" i="8"/>
  <c r="L90" i="7"/>
  <c r="T90" i="7"/>
  <c r="AO289" i="8"/>
  <c r="L91" i="7"/>
  <c r="T91" i="7"/>
  <c r="AO290" i="8"/>
  <c r="L92" i="7"/>
  <c r="T92" i="7"/>
  <c r="AO291" i="8"/>
  <c r="L93" i="7"/>
  <c r="T93" i="7"/>
  <c r="AO292" i="8"/>
  <c r="L94" i="7"/>
  <c r="T94" i="7"/>
  <c r="AO293" i="8"/>
  <c r="L95" i="7"/>
  <c r="T95" i="7"/>
  <c r="AO294" i="8"/>
  <c r="L96" i="7"/>
  <c r="T96" i="7"/>
  <c r="AO295" i="8"/>
  <c r="L97" i="7"/>
  <c r="T97" i="7"/>
  <c r="AO296" i="8"/>
  <c r="L98" i="7"/>
  <c r="T98" i="7"/>
  <c r="AO297" i="8"/>
  <c r="L99" i="7"/>
  <c r="T99" i="7"/>
  <c r="AO298" i="8"/>
  <c r="L100" i="7"/>
  <c r="T100" i="7"/>
  <c r="AO299" i="8"/>
  <c r="L101" i="7"/>
  <c r="T101" i="7"/>
  <c r="AO300" i="8"/>
  <c r="L102" i="7"/>
  <c r="T102" i="7"/>
  <c r="AO301" i="8"/>
  <c r="L103" i="7"/>
  <c r="T103" i="7"/>
  <c r="AO302" i="8"/>
  <c r="L4" i="7"/>
  <c r="T4" i="7"/>
  <c r="AO203" i="8"/>
  <c r="M5" i="7"/>
  <c r="U5" i="7"/>
  <c r="AO104" i="8"/>
  <c r="M6" i="7"/>
  <c r="U6" i="7"/>
  <c r="AO105" i="8"/>
  <c r="M7" i="7"/>
  <c r="U7" i="7"/>
  <c r="AO106" i="8"/>
  <c r="M8" i="7"/>
  <c r="U8" i="7"/>
  <c r="AO107" i="8"/>
  <c r="M9" i="7"/>
  <c r="U9" i="7"/>
  <c r="AO108" i="8"/>
  <c r="M10" i="7"/>
  <c r="U10" i="7"/>
  <c r="AO109" i="8"/>
  <c r="M11" i="7"/>
  <c r="U11" i="7"/>
  <c r="AO110" i="8"/>
  <c r="M12" i="7"/>
  <c r="U12" i="7"/>
  <c r="AO111" i="8"/>
  <c r="M13" i="7"/>
  <c r="U13" i="7"/>
  <c r="AO112" i="8"/>
  <c r="M14" i="7"/>
  <c r="U14" i="7"/>
  <c r="AO113" i="8"/>
  <c r="M15" i="7"/>
  <c r="U15" i="7"/>
  <c r="AO114" i="8"/>
  <c r="M16" i="7"/>
  <c r="U16" i="7"/>
  <c r="AO115" i="8"/>
  <c r="M17" i="7"/>
  <c r="U17" i="7"/>
  <c r="AO116" i="8"/>
  <c r="M18" i="7"/>
  <c r="U18" i="7"/>
  <c r="AO117" i="8"/>
  <c r="M19" i="7"/>
  <c r="U19" i="7"/>
  <c r="AO118" i="8"/>
  <c r="M20" i="7"/>
  <c r="U20" i="7"/>
  <c r="AO119" i="8"/>
  <c r="M21" i="7"/>
  <c r="U21" i="7"/>
  <c r="AO120" i="8"/>
  <c r="M22" i="7"/>
  <c r="U22" i="7"/>
  <c r="AO121" i="8"/>
  <c r="M23" i="7"/>
  <c r="U23" i="7"/>
  <c r="AO122" i="8"/>
  <c r="M24" i="7"/>
  <c r="U24" i="7"/>
  <c r="AO123" i="8"/>
  <c r="M25" i="7"/>
  <c r="U25" i="7"/>
  <c r="AO124" i="8"/>
  <c r="M26" i="7"/>
  <c r="U26" i="7"/>
  <c r="AO125" i="8"/>
  <c r="M27" i="7"/>
  <c r="U27" i="7"/>
  <c r="AO126" i="8"/>
  <c r="M28" i="7"/>
  <c r="U28" i="7"/>
  <c r="AO127" i="8"/>
  <c r="M29" i="7"/>
  <c r="U29" i="7"/>
  <c r="AO128" i="8"/>
  <c r="M30" i="7"/>
  <c r="U30" i="7"/>
  <c r="AO129" i="8"/>
  <c r="M31" i="7"/>
  <c r="U31" i="7"/>
  <c r="AO130" i="8"/>
  <c r="M32" i="7"/>
  <c r="U32" i="7"/>
  <c r="AO131" i="8"/>
  <c r="M33" i="7"/>
  <c r="U33" i="7"/>
  <c r="AO132" i="8"/>
  <c r="M34" i="7"/>
  <c r="U34" i="7"/>
  <c r="AO133" i="8"/>
  <c r="M35" i="7"/>
  <c r="U35" i="7"/>
  <c r="AO134" i="8"/>
  <c r="M36" i="7"/>
  <c r="U36" i="7"/>
  <c r="AO135" i="8"/>
  <c r="M37" i="7"/>
  <c r="U37" i="7"/>
  <c r="AO136" i="8"/>
  <c r="M38" i="7"/>
  <c r="U38" i="7"/>
  <c r="AO137" i="8"/>
  <c r="M39" i="7"/>
  <c r="U39" i="7"/>
  <c r="AO138" i="8"/>
  <c r="M40" i="7"/>
  <c r="U40" i="7"/>
  <c r="AO139" i="8"/>
  <c r="M41" i="7"/>
  <c r="U41" i="7"/>
  <c r="AO140" i="8"/>
  <c r="M42" i="7"/>
  <c r="U42" i="7"/>
  <c r="AO141" i="8"/>
  <c r="M43" i="7"/>
  <c r="U43" i="7"/>
  <c r="AO142" i="8"/>
  <c r="M44" i="7"/>
  <c r="U44" i="7"/>
  <c r="AO143" i="8"/>
  <c r="M45" i="7"/>
  <c r="U45" i="7"/>
  <c r="AO144" i="8"/>
  <c r="M46" i="7"/>
  <c r="U46" i="7"/>
  <c r="AO145" i="8"/>
  <c r="M47" i="7"/>
  <c r="U47" i="7"/>
  <c r="AO146" i="8"/>
  <c r="M48" i="7"/>
  <c r="U48" i="7"/>
  <c r="AO147" i="8"/>
  <c r="M49" i="7"/>
  <c r="U49" i="7"/>
  <c r="AO148" i="8"/>
  <c r="M50" i="7"/>
  <c r="U50" i="7"/>
  <c r="AO149" i="8"/>
  <c r="M51" i="7"/>
  <c r="U51" i="7"/>
  <c r="AO150" i="8"/>
  <c r="M52" i="7"/>
  <c r="U52" i="7"/>
  <c r="AO151" i="8"/>
  <c r="M53" i="7"/>
  <c r="U53" i="7"/>
  <c r="AO152" i="8"/>
  <c r="M54" i="7"/>
  <c r="U54" i="7"/>
  <c r="AO153" i="8"/>
  <c r="M55" i="7"/>
  <c r="U55" i="7"/>
  <c r="AO154" i="8"/>
  <c r="M56" i="7"/>
  <c r="U56" i="7"/>
  <c r="AO155" i="8"/>
  <c r="M57" i="7"/>
  <c r="U57" i="7"/>
  <c r="AO156" i="8"/>
  <c r="M58" i="7"/>
  <c r="U58" i="7"/>
  <c r="AO157" i="8"/>
  <c r="M59" i="7"/>
  <c r="U59" i="7"/>
  <c r="AO158" i="8"/>
  <c r="M60" i="7"/>
  <c r="U60" i="7"/>
  <c r="AO159" i="8"/>
  <c r="M61" i="7"/>
  <c r="U61" i="7"/>
  <c r="AO160" i="8"/>
  <c r="M62" i="7"/>
  <c r="U62" i="7"/>
  <c r="AO161" i="8"/>
  <c r="M63" i="7"/>
  <c r="U63" i="7"/>
  <c r="AO162" i="8"/>
  <c r="M64" i="7"/>
  <c r="U64" i="7"/>
  <c r="AO163" i="8"/>
  <c r="M65" i="7"/>
  <c r="U65" i="7"/>
  <c r="AO164" i="8"/>
  <c r="M66" i="7"/>
  <c r="U66" i="7"/>
  <c r="AO165" i="8"/>
  <c r="M67" i="7"/>
  <c r="U67" i="7"/>
  <c r="AO166" i="8"/>
  <c r="M68" i="7"/>
  <c r="U68" i="7"/>
  <c r="AO167" i="8"/>
  <c r="M69" i="7"/>
  <c r="U69" i="7"/>
  <c r="AO168" i="8"/>
  <c r="M70" i="7"/>
  <c r="U70" i="7"/>
  <c r="AO169" i="8"/>
  <c r="M71" i="7"/>
  <c r="U71" i="7"/>
  <c r="AO170" i="8"/>
  <c r="M72" i="7"/>
  <c r="U72" i="7"/>
  <c r="AO171" i="8"/>
  <c r="M73" i="7"/>
  <c r="U73" i="7"/>
  <c r="AO172" i="8"/>
  <c r="M74" i="7"/>
  <c r="U74" i="7"/>
  <c r="AO173" i="8"/>
  <c r="M75" i="7"/>
  <c r="U75" i="7"/>
  <c r="AO174" i="8"/>
  <c r="M76" i="7"/>
  <c r="U76" i="7"/>
  <c r="AO175" i="8"/>
  <c r="M77" i="7"/>
  <c r="U77" i="7"/>
  <c r="AO176" i="8"/>
  <c r="M78" i="7"/>
  <c r="U78" i="7"/>
  <c r="AO177" i="8"/>
  <c r="M79" i="7"/>
  <c r="U79" i="7"/>
  <c r="AO178" i="8"/>
  <c r="M80" i="7"/>
  <c r="U80" i="7"/>
  <c r="AO179" i="8"/>
  <c r="M81" i="7"/>
  <c r="U81" i="7"/>
  <c r="AO180" i="8"/>
  <c r="M82" i="7"/>
  <c r="U82" i="7"/>
  <c r="AO181" i="8"/>
  <c r="M83" i="7"/>
  <c r="U83" i="7"/>
  <c r="AO182" i="8"/>
  <c r="M84" i="7"/>
  <c r="U84" i="7"/>
  <c r="AO183" i="8"/>
  <c r="M85" i="7"/>
  <c r="U85" i="7"/>
  <c r="AO184" i="8"/>
  <c r="M86" i="7"/>
  <c r="U86" i="7"/>
  <c r="AO185" i="8"/>
  <c r="M87" i="7"/>
  <c r="U87" i="7"/>
  <c r="AO186" i="8"/>
  <c r="M88" i="7"/>
  <c r="U88" i="7"/>
  <c r="AO187" i="8"/>
  <c r="M89" i="7"/>
  <c r="U89" i="7"/>
  <c r="AO188" i="8"/>
  <c r="M90" i="7"/>
  <c r="U90" i="7"/>
  <c r="AO189" i="8"/>
  <c r="M91" i="7"/>
  <c r="U91" i="7"/>
  <c r="AO190" i="8"/>
  <c r="M92" i="7"/>
  <c r="U92" i="7"/>
  <c r="AO191" i="8"/>
  <c r="M93" i="7"/>
  <c r="U93" i="7"/>
  <c r="AO192" i="8"/>
  <c r="M94" i="7"/>
  <c r="U94" i="7"/>
  <c r="AO193" i="8"/>
  <c r="M95" i="7"/>
  <c r="U95" i="7"/>
  <c r="AO194" i="8"/>
  <c r="M96" i="7"/>
  <c r="U96" i="7"/>
  <c r="AO195" i="8"/>
  <c r="M97" i="7"/>
  <c r="U97" i="7"/>
  <c r="AO196" i="8"/>
  <c r="M98" i="7"/>
  <c r="U98" i="7"/>
  <c r="AO197" i="8"/>
  <c r="M99" i="7"/>
  <c r="U99" i="7"/>
  <c r="AO198" i="8"/>
  <c r="M100" i="7"/>
  <c r="U100" i="7"/>
  <c r="AO199" i="8"/>
  <c r="M101" i="7"/>
  <c r="U101" i="7"/>
  <c r="AO200" i="8"/>
  <c r="M102" i="7"/>
  <c r="U102" i="7"/>
  <c r="AO201" i="8"/>
  <c r="M103" i="7"/>
  <c r="U103" i="7"/>
  <c r="AO202" i="8"/>
  <c r="M4" i="7"/>
  <c r="U4" i="7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AO17" i="7"/>
  <c r="CM10" i="7"/>
  <c r="CM11" i="7"/>
  <c r="CM12" i="7"/>
  <c r="CM13" i="7"/>
  <c r="CM14" i="7"/>
  <c r="CM15" i="7"/>
  <c r="CM16" i="7"/>
  <c r="CM17" i="7"/>
  <c r="CM18" i="7"/>
  <c r="CM9" i="7"/>
  <c r="AY17" i="7"/>
  <c r="AM17" i="7"/>
  <c r="CM7" i="7"/>
  <c r="CM8" i="7"/>
  <c r="CM6" i="7"/>
  <c r="AO23" i="7"/>
  <c r="CK10" i="7"/>
  <c r="CK11" i="7"/>
  <c r="CK12" i="7"/>
  <c r="CK13" i="7"/>
  <c r="CK14" i="7"/>
  <c r="CK15" i="7"/>
  <c r="CK16" i="7"/>
  <c r="CK17" i="7"/>
  <c r="CK18" i="7"/>
  <c r="CK9" i="7"/>
  <c r="AM23" i="7"/>
  <c r="CK7" i="7"/>
  <c r="CK8" i="7"/>
  <c r="CK6" i="7"/>
  <c r="AK23" i="7"/>
  <c r="CK5" i="7"/>
  <c r="CK4" i="7"/>
  <c r="AO22" i="7"/>
  <c r="CJ10" i="7"/>
  <c r="CJ11" i="7"/>
  <c r="CJ12" i="7"/>
  <c r="CJ13" i="7"/>
  <c r="CJ14" i="7"/>
  <c r="CJ15" i="7"/>
  <c r="CJ16" i="7"/>
  <c r="CJ17" i="7"/>
  <c r="CJ18" i="7"/>
  <c r="CJ9" i="7"/>
  <c r="AM22" i="7"/>
  <c r="CJ7" i="7"/>
  <c r="CJ8" i="7"/>
  <c r="CJ6" i="7"/>
  <c r="AK22" i="7"/>
  <c r="CJ5" i="7"/>
  <c r="CJ4" i="7"/>
  <c r="AO26" i="7"/>
  <c r="CI10" i="7"/>
  <c r="CI11" i="7"/>
  <c r="CI12" i="7"/>
  <c r="CI13" i="7"/>
  <c r="CI14" i="7"/>
  <c r="CI15" i="7"/>
  <c r="CI16" i="7"/>
  <c r="CI17" i="7"/>
  <c r="CI18" i="7"/>
  <c r="CI9" i="7"/>
  <c r="AO25" i="7"/>
  <c r="CH10" i="7"/>
  <c r="CH11" i="7"/>
  <c r="CH12" i="7"/>
  <c r="CH13" i="7"/>
  <c r="CH14" i="7"/>
  <c r="CH15" i="7"/>
  <c r="CH16" i="7"/>
  <c r="CH17" i="7"/>
  <c r="CH18" i="7"/>
  <c r="CH9" i="7"/>
  <c r="AM25" i="7"/>
  <c r="CH7" i="7"/>
  <c r="CH8" i="7"/>
  <c r="CH6" i="7"/>
  <c r="AK25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DA43" i="5"/>
  <c r="DB43" i="5"/>
  <c r="O104" i="8"/>
  <c r="S104" i="8"/>
  <c r="R104" i="8"/>
  <c r="DA44" i="5"/>
  <c r="DB44" i="5"/>
  <c r="O105" i="8"/>
  <c r="S105" i="8"/>
  <c r="R105" i="8"/>
  <c r="DA45" i="5"/>
  <c r="DB45" i="5"/>
  <c r="O106" i="8"/>
  <c r="S106" i="8"/>
  <c r="R106" i="8"/>
  <c r="DA46" i="5"/>
  <c r="DB46" i="5"/>
  <c r="O107" i="8"/>
  <c r="S107" i="8"/>
  <c r="R107" i="8"/>
  <c r="DA47" i="5"/>
  <c r="DB47" i="5"/>
  <c r="O108" i="8"/>
  <c r="S108" i="8"/>
  <c r="R108" i="8"/>
  <c r="DA48" i="5"/>
  <c r="DB48" i="5"/>
  <c r="O109" i="8"/>
  <c r="S109" i="8"/>
  <c r="R109" i="8"/>
  <c r="DA49" i="5"/>
  <c r="DB49" i="5"/>
  <c r="O110" i="8"/>
  <c r="S110" i="8"/>
  <c r="R110" i="8"/>
  <c r="DA50" i="5"/>
  <c r="DB50" i="5"/>
  <c r="O111" i="8"/>
  <c r="S111" i="8"/>
  <c r="R111" i="8"/>
  <c r="DA51" i="5"/>
  <c r="DB51" i="5"/>
  <c r="O112" i="8"/>
  <c r="S112" i="8"/>
  <c r="R112" i="8"/>
  <c r="DA52" i="5"/>
  <c r="DB52" i="5"/>
  <c r="O113" i="8"/>
  <c r="S113" i="8"/>
  <c r="R113" i="8"/>
  <c r="DA53" i="5"/>
  <c r="DB53" i="5"/>
  <c r="O114" i="8"/>
  <c r="S114" i="8"/>
  <c r="R114" i="8"/>
  <c r="DA54" i="5"/>
  <c r="DB54" i="5"/>
  <c r="O115" i="8"/>
  <c r="S115" i="8"/>
  <c r="R115" i="8"/>
  <c r="DA55" i="5"/>
  <c r="DB55" i="5"/>
  <c r="O116" i="8"/>
  <c r="S116" i="8"/>
  <c r="R116" i="8"/>
  <c r="DA56" i="5"/>
  <c r="DB56" i="5"/>
  <c r="O117" i="8"/>
  <c r="S117" i="8"/>
  <c r="R117" i="8"/>
  <c r="DA57" i="5"/>
  <c r="DB57" i="5"/>
  <c r="O118" i="8"/>
  <c r="S118" i="8"/>
  <c r="R118" i="8"/>
  <c r="DA58" i="5"/>
  <c r="DB58" i="5"/>
  <c r="O119" i="8"/>
  <c r="S119" i="8"/>
  <c r="R119" i="8"/>
  <c r="DA59" i="5"/>
  <c r="DB59" i="5"/>
  <c r="O120" i="8"/>
  <c r="S120" i="8"/>
  <c r="R120" i="8"/>
  <c r="DA60" i="5"/>
  <c r="DB60" i="5"/>
  <c r="O121" i="8"/>
  <c r="S121" i="8"/>
  <c r="R121" i="8"/>
  <c r="DA61" i="5"/>
  <c r="DB61" i="5"/>
  <c r="O122" i="8"/>
  <c r="S122" i="8"/>
  <c r="R122" i="8"/>
  <c r="DA62" i="5"/>
  <c r="DB62" i="5"/>
  <c r="O123" i="8"/>
  <c r="S123" i="8"/>
  <c r="R123" i="8"/>
  <c r="DA63" i="5"/>
  <c r="DB63" i="5"/>
  <c r="O124" i="8"/>
  <c r="S124" i="8"/>
  <c r="R124" i="8"/>
  <c r="DA64" i="5"/>
  <c r="DB64" i="5"/>
  <c r="O125" i="8"/>
  <c r="S125" i="8"/>
  <c r="R125" i="8"/>
  <c r="DA65" i="5"/>
  <c r="DB65" i="5"/>
  <c r="O126" i="8"/>
  <c r="S126" i="8"/>
  <c r="R126" i="8"/>
  <c r="DA66" i="5"/>
  <c r="DB66" i="5"/>
  <c r="O127" i="8"/>
  <c r="S127" i="8"/>
  <c r="R127" i="8"/>
  <c r="DA67" i="5"/>
  <c r="DB67" i="5"/>
  <c r="O128" i="8"/>
  <c r="S128" i="8"/>
  <c r="R128" i="8"/>
  <c r="DA68" i="5"/>
  <c r="DB68" i="5"/>
  <c r="O129" i="8"/>
  <c r="S129" i="8"/>
  <c r="R129" i="8"/>
  <c r="DA69" i="5"/>
  <c r="DB69" i="5"/>
  <c r="O130" i="8"/>
  <c r="S130" i="8"/>
  <c r="R130" i="8"/>
  <c r="DA70" i="5"/>
  <c r="DB70" i="5"/>
  <c r="O131" i="8"/>
  <c r="S131" i="8"/>
  <c r="R131" i="8"/>
  <c r="DA71" i="5"/>
  <c r="DB71" i="5"/>
  <c r="O132" i="8"/>
  <c r="S132" i="8"/>
  <c r="R132" i="8"/>
  <c r="DA72" i="5"/>
  <c r="DB72" i="5"/>
  <c r="O133" i="8"/>
  <c r="S133" i="8"/>
  <c r="R133" i="8"/>
  <c r="DA73" i="5"/>
  <c r="DB73" i="5"/>
  <c r="O134" i="8"/>
  <c r="S134" i="8"/>
  <c r="R134" i="8"/>
  <c r="DA74" i="5"/>
  <c r="DB74" i="5"/>
  <c r="O135" i="8"/>
  <c r="S135" i="8"/>
  <c r="R135" i="8"/>
  <c r="DA75" i="5"/>
  <c r="DB75" i="5"/>
  <c r="O136" i="8"/>
  <c r="S136" i="8"/>
  <c r="R136" i="8"/>
  <c r="DA76" i="5"/>
  <c r="DB76" i="5"/>
  <c r="O137" i="8"/>
  <c r="S137" i="8"/>
  <c r="R137" i="8"/>
  <c r="DA77" i="5"/>
  <c r="DB77" i="5"/>
  <c r="O138" i="8"/>
  <c r="S138" i="8"/>
  <c r="R138" i="8"/>
  <c r="DA78" i="5"/>
  <c r="DB78" i="5"/>
  <c r="O139" i="8"/>
  <c r="S139" i="8"/>
  <c r="R139" i="8"/>
  <c r="DA79" i="5"/>
  <c r="DB79" i="5"/>
  <c r="O140" i="8"/>
  <c r="S140" i="8"/>
  <c r="R140" i="8"/>
  <c r="DA80" i="5"/>
  <c r="DB80" i="5"/>
  <c r="O141" i="8"/>
  <c r="S141" i="8"/>
  <c r="R141" i="8"/>
  <c r="DA81" i="5"/>
  <c r="DB81" i="5"/>
  <c r="O142" i="8"/>
  <c r="S142" i="8"/>
  <c r="R142" i="8"/>
  <c r="DA82" i="5"/>
  <c r="DB82" i="5"/>
  <c r="O143" i="8"/>
  <c r="S143" i="8"/>
  <c r="R143" i="8"/>
  <c r="DA83" i="5"/>
  <c r="DB83" i="5"/>
  <c r="O144" i="8"/>
  <c r="S144" i="8"/>
  <c r="R144" i="8"/>
  <c r="DA84" i="5"/>
  <c r="DB84" i="5"/>
  <c r="O145" i="8"/>
  <c r="S145" i="8"/>
  <c r="R145" i="8"/>
  <c r="DA85" i="5"/>
  <c r="DB85" i="5"/>
  <c r="O146" i="8"/>
  <c r="S146" i="8"/>
  <c r="R146" i="8"/>
  <c r="DA86" i="5"/>
  <c r="DB86" i="5"/>
  <c r="O147" i="8"/>
  <c r="S147" i="8"/>
  <c r="R147" i="8"/>
  <c r="DA87" i="5"/>
  <c r="DB87" i="5"/>
  <c r="O148" i="8"/>
  <c r="S148" i="8"/>
  <c r="R148" i="8"/>
  <c r="DA88" i="5"/>
  <c r="DB88" i="5"/>
  <c r="O149" i="8"/>
  <c r="S149" i="8"/>
  <c r="R149" i="8"/>
  <c r="DA89" i="5"/>
  <c r="DB89" i="5"/>
  <c r="O150" i="8"/>
  <c r="S150" i="8"/>
  <c r="R150" i="8"/>
  <c r="DA90" i="5"/>
  <c r="DB90" i="5"/>
  <c r="O151" i="8"/>
  <c r="S151" i="8"/>
  <c r="R151" i="8"/>
  <c r="DA91" i="5"/>
  <c r="DB91" i="5"/>
  <c r="O152" i="8"/>
  <c r="S152" i="8"/>
  <c r="R152" i="8"/>
  <c r="DA92" i="5"/>
  <c r="DB92" i="5"/>
  <c r="O153" i="8"/>
  <c r="S153" i="8"/>
  <c r="R153" i="8"/>
  <c r="DA93" i="5"/>
  <c r="DB93" i="5"/>
  <c r="O154" i="8"/>
  <c r="S154" i="8"/>
  <c r="R154" i="8"/>
  <c r="DA94" i="5"/>
  <c r="DB94" i="5"/>
  <c r="O155" i="8"/>
  <c r="S155" i="8"/>
  <c r="R155" i="8"/>
  <c r="DA95" i="5"/>
  <c r="DB95" i="5"/>
  <c r="O156" i="8"/>
  <c r="S156" i="8"/>
  <c r="R156" i="8"/>
  <c r="DA96" i="5"/>
  <c r="DB96" i="5"/>
  <c r="O157" i="8"/>
  <c r="S157" i="8"/>
  <c r="R157" i="8"/>
  <c r="DA97" i="5"/>
  <c r="DB97" i="5"/>
  <c r="O158" i="8"/>
  <c r="S158" i="8"/>
  <c r="R158" i="8"/>
  <c r="DA98" i="5"/>
  <c r="DB98" i="5"/>
  <c r="O159" i="8"/>
  <c r="S159" i="8"/>
  <c r="R159" i="8"/>
  <c r="DA99" i="5"/>
  <c r="DB99" i="5"/>
  <c r="O160" i="8"/>
  <c r="S160" i="8"/>
  <c r="R160" i="8"/>
  <c r="DA100" i="5"/>
  <c r="DB100" i="5"/>
  <c r="O161" i="8"/>
  <c r="S161" i="8"/>
  <c r="R161" i="8"/>
  <c r="DA101" i="5"/>
  <c r="DB101" i="5"/>
  <c r="O162" i="8"/>
  <c r="S162" i="8"/>
  <c r="R162" i="8"/>
  <c r="DA102" i="5"/>
  <c r="DB102" i="5"/>
  <c r="O163" i="8"/>
  <c r="S163" i="8"/>
  <c r="R163" i="8"/>
  <c r="DA103" i="5"/>
  <c r="DB103" i="5"/>
  <c r="O164" i="8"/>
  <c r="S164" i="8"/>
  <c r="R164" i="8"/>
  <c r="DA104" i="5"/>
  <c r="DB104" i="5"/>
  <c r="O165" i="8"/>
  <c r="S165" i="8"/>
  <c r="R165" i="8"/>
  <c r="DA105" i="5"/>
  <c r="DB105" i="5"/>
  <c r="O166" i="8"/>
  <c r="S166" i="8"/>
  <c r="R166" i="8"/>
  <c r="DA106" i="5"/>
  <c r="DB106" i="5"/>
  <c r="O167" i="8"/>
  <c r="S167" i="8"/>
  <c r="R167" i="8"/>
  <c r="DA107" i="5"/>
  <c r="DB107" i="5"/>
  <c r="O168" i="8"/>
  <c r="S168" i="8"/>
  <c r="R168" i="8"/>
  <c r="DA108" i="5"/>
  <c r="DB108" i="5"/>
  <c r="O169" i="8"/>
  <c r="S169" i="8"/>
  <c r="R169" i="8"/>
  <c r="DA109" i="5"/>
  <c r="DB109" i="5"/>
  <c r="O170" i="8"/>
  <c r="S170" i="8"/>
  <c r="R170" i="8"/>
  <c r="DA110" i="5"/>
  <c r="DB110" i="5"/>
  <c r="O171" i="8"/>
  <c r="S171" i="8"/>
  <c r="R171" i="8"/>
  <c r="DA111" i="5"/>
  <c r="DB111" i="5"/>
  <c r="O172" i="8"/>
  <c r="S172" i="8"/>
  <c r="R172" i="8"/>
  <c r="DA112" i="5"/>
  <c r="DB112" i="5"/>
  <c r="O173" i="8"/>
  <c r="S173" i="8"/>
  <c r="R173" i="8"/>
  <c r="DA113" i="5"/>
  <c r="DB113" i="5"/>
  <c r="O174" i="8"/>
  <c r="S174" i="8"/>
  <c r="R174" i="8"/>
  <c r="DA114" i="5"/>
  <c r="DB114" i="5"/>
  <c r="O175" i="8"/>
  <c r="S175" i="8"/>
  <c r="R175" i="8"/>
  <c r="DA115" i="5"/>
  <c r="DB115" i="5"/>
  <c r="O176" i="8"/>
  <c r="S176" i="8"/>
  <c r="R176" i="8"/>
  <c r="DA116" i="5"/>
  <c r="DB116" i="5"/>
  <c r="O177" i="8"/>
  <c r="S177" i="8"/>
  <c r="R177" i="8"/>
  <c r="DA117" i="5"/>
  <c r="DB117" i="5"/>
  <c r="O178" i="8"/>
  <c r="S178" i="8"/>
  <c r="R178" i="8"/>
  <c r="DA118" i="5"/>
  <c r="DB118" i="5"/>
  <c r="O179" i="8"/>
  <c r="S179" i="8"/>
  <c r="R179" i="8"/>
  <c r="DA119" i="5"/>
  <c r="DB119" i="5"/>
  <c r="O180" i="8"/>
  <c r="S180" i="8"/>
  <c r="R180" i="8"/>
  <c r="DA120" i="5"/>
  <c r="DB120" i="5"/>
  <c r="O181" i="8"/>
  <c r="S181" i="8"/>
  <c r="R181" i="8"/>
  <c r="DA121" i="5"/>
  <c r="DB121" i="5"/>
  <c r="O182" i="8"/>
  <c r="S182" i="8"/>
  <c r="R182" i="8"/>
  <c r="DA122" i="5"/>
  <c r="DB122" i="5"/>
  <c r="O183" i="8"/>
  <c r="S183" i="8"/>
  <c r="R183" i="8"/>
  <c r="DA123" i="5"/>
  <c r="DB123" i="5"/>
  <c r="O184" i="8"/>
  <c r="S184" i="8"/>
  <c r="R184" i="8"/>
  <c r="DA124" i="5"/>
  <c r="DB124" i="5"/>
  <c r="O185" i="8"/>
  <c r="S185" i="8"/>
  <c r="R185" i="8"/>
  <c r="DA125" i="5"/>
  <c r="DB125" i="5"/>
  <c r="O186" i="8"/>
  <c r="S186" i="8"/>
  <c r="R186" i="8"/>
  <c r="DA126" i="5"/>
  <c r="DB126" i="5"/>
  <c r="O187" i="8"/>
  <c r="S187" i="8"/>
  <c r="R187" i="8"/>
  <c r="DA127" i="5"/>
  <c r="DB127" i="5"/>
  <c r="O188" i="8"/>
  <c r="S188" i="8"/>
  <c r="R188" i="8"/>
  <c r="DA128" i="5"/>
  <c r="DB128" i="5"/>
  <c r="O189" i="8"/>
  <c r="S189" i="8"/>
  <c r="R189" i="8"/>
  <c r="DA129" i="5"/>
  <c r="DB129" i="5"/>
  <c r="O190" i="8"/>
  <c r="S190" i="8"/>
  <c r="R190" i="8"/>
  <c r="DA130" i="5"/>
  <c r="DB130" i="5"/>
  <c r="O191" i="8"/>
  <c r="S191" i="8"/>
  <c r="R191" i="8"/>
  <c r="DA131" i="5"/>
  <c r="DB131" i="5"/>
  <c r="O192" i="8"/>
  <c r="S192" i="8"/>
  <c r="R192" i="8"/>
  <c r="DA132" i="5"/>
  <c r="DB132" i="5"/>
  <c r="O193" i="8"/>
  <c r="S193" i="8"/>
  <c r="R193" i="8"/>
  <c r="DA133" i="5"/>
  <c r="DB133" i="5"/>
  <c r="O194" i="8"/>
  <c r="S194" i="8"/>
  <c r="R194" i="8"/>
  <c r="DA134" i="5"/>
  <c r="DB134" i="5"/>
  <c r="O195" i="8"/>
  <c r="S195" i="8"/>
  <c r="R195" i="8"/>
  <c r="DA135" i="5"/>
  <c r="DB135" i="5"/>
  <c r="O196" i="8"/>
  <c r="S196" i="8"/>
  <c r="R196" i="8"/>
  <c r="DA136" i="5"/>
  <c r="DB136" i="5"/>
  <c r="O197" i="8"/>
  <c r="S197" i="8"/>
  <c r="R197" i="8"/>
  <c r="DA137" i="5"/>
  <c r="DB137" i="5"/>
  <c r="O198" i="8"/>
  <c r="S198" i="8"/>
  <c r="R198" i="8"/>
  <c r="DA138" i="5"/>
  <c r="DB138" i="5"/>
  <c r="O199" i="8"/>
  <c r="S199" i="8"/>
  <c r="R199" i="8"/>
  <c r="DA139" i="5"/>
  <c r="DB139" i="5"/>
  <c r="O200" i="8"/>
  <c r="S200" i="8"/>
  <c r="R200" i="8"/>
  <c r="DA140" i="5"/>
  <c r="DB140" i="5"/>
  <c r="O201" i="8"/>
  <c r="S201" i="8"/>
  <c r="R201" i="8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W33" i="5"/>
  <c r="BX33" i="5"/>
  <c r="BY33" i="5"/>
  <c r="BZ33" i="5"/>
  <c r="CA33" i="5"/>
  <c r="CB33" i="5"/>
  <c r="CC33" i="5"/>
  <c r="CD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AE4" i="5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E6" i="7"/>
  <c r="E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4" i="7"/>
  <c r="AJ63" i="7"/>
  <c r="AJ62" i="7"/>
  <c r="AJ61" i="7"/>
  <c r="AJ60" i="7"/>
  <c r="AJ59" i="7"/>
  <c r="AJ58" i="7"/>
  <c r="AJ57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L63" i="7"/>
  <c r="AL62" i="7"/>
  <c r="AL61" i="7"/>
  <c r="AL60" i="7"/>
  <c r="AL59" i="7"/>
  <c r="AL58" i="7"/>
  <c r="AL57" i="7"/>
  <c r="AL55" i="7"/>
  <c r="AL54" i="7"/>
  <c r="AL53" i="7"/>
  <c r="AL50" i="7"/>
  <c r="AL49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N63" i="7"/>
  <c r="AN62" i="7"/>
  <c r="AN61" i="7"/>
  <c r="AN60" i="7"/>
  <c r="AN59" i="7"/>
  <c r="AN58" i="7"/>
  <c r="AN55" i="7"/>
  <c r="AN54" i="7"/>
  <c r="AN53" i="7"/>
  <c r="AN50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X104" i="8"/>
  <c r="CZ43" i="5"/>
  <c r="Z104" i="8"/>
  <c r="X105" i="8"/>
  <c r="CZ44" i="5"/>
  <c r="Z105" i="8"/>
  <c r="X106" i="8"/>
  <c r="CZ45" i="5"/>
  <c r="Z106" i="8"/>
  <c r="X107" i="8"/>
  <c r="CZ46" i="5"/>
  <c r="Z107" i="8"/>
  <c r="X108" i="8"/>
  <c r="CZ47" i="5"/>
  <c r="Z108" i="8"/>
  <c r="X109" i="8"/>
  <c r="CZ48" i="5"/>
  <c r="Z109" i="8"/>
  <c r="X110" i="8"/>
  <c r="CZ49" i="5"/>
  <c r="Z110" i="8"/>
  <c r="X111" i="8"/>
  <c r="CZ50" i="5"/>
  <c r="Z111" i="8"/>
  <c r="X112" i="8"/>
  <c r="CZ51" i="5"/>
  <c r="Z112" i="8"/>
  <c r="X113" i="8"/>
  <c r="CZ52" i="5"/>
  <c r="Z113" i="8"/>
  <c r="X114" i="8"/>
  <c r="CZ53" i="5"/>
  <c r="Z114" i="8"/>
  <c r="X115" i="8"/>
  <c r="CZ54" i="5"/>
  <c r="Z115" i="8"/>
  <c r="X116" i="8"/>
  <c r="CZ55" i="5"/>
  <c r="Z116" i="8"/>
  <c r="X117" i="8"/>
  <c r="CZ56" i="5"/>
  <c r="Z117" i="8"/>
  <c r="X118" i="8"/>
  <c r="CZ57" i="5"/>
  <c r="Z118" i="8"/>
  <c r="X119" i="8"/>
  <c r="CZ58" i="5"/>
  <c r="Z119" i="8"/>
  <c r="X120" i="8"/>
  <c r="CZ59" i="5"/>
  <c r="Z120" i="8"/>
  <c r="X121" i="8"/>
  <c r="CZ60" i="5"/>
  <c r="Z121" i="8"/>
  <c r="X122" i="8"/>
  <c r="CZ61" i="5"/>
  <c r="Z122" i="8"/>
  <c r="X123" i="8"/>
  <c r="CZ62" i="5"/>
  <c r="Z123" i="8"/>
  <c r="X124" i="8"/>
  <c r="CZ63" i="5"/>
  <c r="Z124" i="8"/>
  <c r="X125" i="8"/>
  <c r="CZ64" i="5"/>
  <c r="Z125" i="8"/>
  <c r="X126" i="8"/>
  <c r="CZ65" i="5"/>
  <c r="Z126" i="8"/>
  <c r="X127" i="8"/>
  <c r="CZ66" i="5"/>
  <c r="Z127" i="8"/>
  <c r="X128" i="8"/>
  <c r="CZ67" i="5"/>
  <c r="Z128" i="8"/>
  <c r="X129" i="8"/>
  <c r="CZ68" i="5"/>
  <c r="Z129" i="8"/>
  <c r="X130" i="8"/>
  <c r="CZ69" i="5"/>
  <c r="Z130" i="8"/>
  <c r="X131" i="8"/>
  <c r="CZ70" i="5"/>
  <c r="Z131" i="8"/>
  <c r="X132" i="8"/>
  <c r="CZ71" i="5"/>
  <c r="Z132" i="8"/>
  <c r="X133" i="8"/>
  <c r="CZ72" i="5"/>
  <c r="Z133" i="8"/>
  <c r="X134" i="8"/>
  <c r="CZ73" i="5"/>
  <c r="Z134" i="8"/>
  <c r="X135" i="8"/>
  <c r="CZ74" i="5"/>
  <c r="Z135" i="8"/>
  <c r="X136" i="8"/>
  <c r="CZ75" i="5"/>
  <c r="Z136" i="8"/>
  <c r="X137" i="8"/>
  <c r="CZ76" i="5"/>
  <c r="Z137" i="8"/>
  <c r="X138" i="8"/>
  <c r="CZ77" i="5"/>
  <c r="Z138" i="8"/>
  <c r="X139" i="8"/>
  <c r="CZ78" i="5"/>
  <c r="Z139" i="8"/>
  <c r="X140" i="8"/>
  <c r="CZ79" i="5"/>
  <c r="Z140" i="8"/>
  <c r="X141" i="8"/>
  <c r="CZ80" i="5"/>
  <c r="Z141" i="8"/>
  <c r="X142" i="8"/>
  <c r="CZ81" i="5"/>
  <c r="Z142" i="8"/>
  <c r="X143" i="8"/>
  <c r="CZ82" i="5"/>
  <c r="Z143" i="8"/>
  <c r="X144" i="8"/>
  <c r="CZ83" i="5"/>
  <c r="Z144" i="8"/>
  <c r="X145" i="8"/>
  <c r="CZ84" i="5"/>
  <c r="Z145" i="8"/>
  <c r="X146" i="8"/>
  <c r="CZ85" i="5"/>
  <c r="Z146" i="8"/>
  <c r="X147" i="8"/>
  <c r="CZ86" i="5"/>
  <c r="Z147" i="8"/>
  <c r="X148" i="8"/>
  <c r="CZ87" i="5"/>
  <c r="Z148" i="8"/>
  <c r="X149" i="8"/>
  <c r="CZ88" i="5"/>
  <c r="Z149" i="8"/>
  <c r="X150" i="8"/>
  <c r="CZ89" i="5"/>
  <c r="Z150" i="8"/>
  <c r="X151" i="8"/>
  <c r="CZ90" i="5"/>
  <c r="Z151" i="8"/>
  <c r="X152" i="8"/>
  <c r="CZ91" i="5"/>
  <c r="Z152" i="8"/>
  <c r="X153" i="8"/>
  <c r="CZ92" i="5"/>
  <c r="Z153" i="8"/>
  <c r="X154" i="8"/>
  <c r="CZ93" i="5"/>
  <c r="Z154" i="8"/>
  <c r="X155" i="8"/>
  <c r="CZ94" i="5"/>
  <c r="Z155" i="8"/>
  <c r="X156" i="8"/>
  <c r="CZ95" i="5"/>
  <c r="Z156" i="8"/>
  <c r="X157" i="8"/>
  <c r="CZ96" i="5"/>
  <c r="Z157" i="8"/>
  <c r="X158" i="8"/>
  <c r="CZ97" i="5"/>
  <c r="Z158" i="8"/>
  <c r="X159" i="8"/>
  <c r="CZ98" i="5"/>
  <c r="Z159" i="8"/>
  <c r="X160" i="8"/>
  <c r="CZ99" i="5"/>
  <c r="Z160" i="8"/>
  <c r="X161" i="8"/>
  <c r="CZ100" i="5"/>
  <c r="Z161" i="8"/>
  <c r="X162" i="8"/>
  <c r="CZ101" i="5"/>
  <c r="Z162" i="8"/>
  <c r="X163" i="8"/>
  <c r="CZ102" i="5"/>
  <c r="Z163" i="8"/>
  <c r="X164" i="8"/>
  <c r="CZ103" i="5"/>
  <c r="Z164" i="8"/>
  <c r="X165" i="8"/>
  <c r="CZ104" i="5"/>
  <c r="Z165" i="8"/>
  <c r="X166" i="8"/>
  <c r="CZ105" i="5"/>
  <c r="Z166" i="8"/>
  <c r="X167" i="8"/>
  <c r="CZ106" i="5"/>
  <c r="Z167" i="8"/>
  <c r="X168" i="8"/>
  <c r="CZ107" i="5"/>
  <c r="Z168" i="8"/>
  <c r="X169" i="8"/>
  <c r="CZ108" i="5"/>
  <c r="Z169" i="8"/>
  <c r="X170" i="8"/>
  <c r="CZ109" i="5"/>
  <c r="Z170" i="8"/>
  <c r="X171" i="8"/>
  <c r="CZ110" i="5"/>
  <c r="Z171" i="8"/>
  <c r="X172" i="8"/>
  <c r="CZ111" i="5"/>
  <c r="Z172" i="8"/>
  <c r="X173" i="8"/>
  <c r="CZ112" i="5"/>
  <c r="Z173" i="8"/>
  <c r="X174" i="8"/>
  <c r="CZ113" i="5"/>
  <c r="Z174" i="8"/>
  <c r="X175" i="8"/>
  <c r="CZ114" i="5"/>
  <c r="Z175" i="8"/>
  <c r="X176" i="8"/>
  <c r="CZ115" i="5"/>
  <c r="Z176" i="8"/>
  <c r="X177" i="8"/>
  <c r="CZ116" i="5"/>
  <c r="Z177" i="8"/>
  <c r="X178" i="8"/>
  <c r="CZ117" i="5"/>
  <c r="Z178" i="8"/>
  <c r="X179" i="8"/>
  <c r="CZ118" i="5"/>
  <c r="Z179" i="8"/>
  <c r="X180" i="8"/>
  <c r="CZ119" i="5"/>
  <c r="Z180" i="8"/>
  <c r="X181" i="8"/>
  <c r="CZ120" i="5"/>
  <c r="Z181" i="8"/>
  <c r="X182" i="8"/>
  <c r="CZ121" i="5"/>
  <c r="Z182" i="8"/>
  <c r="X183" i="8"/>
  <c r="CZ122" i="5"/>
  <c r="Z183" i="8"/>
  <c r="X184" i="8"/>
  <c r="CZ123" i="5"/>
  <c r="Z184" i="8"/>
  <c r="X185" i="8"/>
  <c r="CZ124" i="5"/>
  <c r="Z185" i="8"/>
  <c r="X186" i="8"/>
  <c r="CZ125" i="5"/>
  <c r="Z186" i="8"/>
  <c r="X187" i="8"/>
  <c r="CZ126" i="5"/>
  <c r="Z187" i="8"/>
  <c r="X188" i="8"/>
  <c r="CZ127" i="5"/>
  <c r="Z188" i="8"/>
  <c r="X189" i="8"/>
  <c r="CZ128" i="5"/>
  <c r="Z189" i="8"/>
  <c r="X190" i="8"/>
  <c r="CZ129" i="5"/>
  <c r="Z190" i="8"/>
  <c r="X191" i="8"/>
  <c r="CZ130" i="5"/>
  <c r="Z191" i="8"/>
  <c r="X192" i="8"/>
  <c r="CZ131" i="5"/>
  <c r="Z192" i="8"/>
  <c r="X193" i="8"/>
  <c r="CZ132" i="5"/>
  <c r="Z193" i="8"/>
  <c r="X194" i="8"/>
  <c r="CZ133" i="5"/>
  <c r="Z194" i="8"/>
  <c r="X195" i="8"/>
  <c r="CZ134" i="5"/>
  <c r="Z195" i="8"/>
  <c r="X196" i="8"/>
  <c r="CZ135" i="5"/>
  <c r="Z196" i="8"/>
  <c r="X197" i="8"/>
  <c r="CZ136" i="5"/>
  <c r="Z197" i="8"/>
  <c r="X198" i="8"/>
  <c r="CZ137" i="5"/>
  <c r="Z198" i="8"/>
  <c r="X199" i="8"/>
  <c r="CZ138" i="5"/>
  <c r="Z199" i="8"/>
  <c r="X200" i="8"/>
  <c r="CZ139" i="5"/>
  <c r="Z200" i="8"/>
  <c r="X201" i="8"/>
  <c r="CZ140" i="5"/>
  <c r="Z201" i="8"/>
  <c r="X202" i="8"/>
  <c r="CZ141" i="5"/>
  <c r="Z202" i="8"/>
  <c r="CZ42" i="5"/>
  <c r="Z103" i="8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M26" i="7"/>
  <c r="AK26" i="7"/>
  <c r="AI26" i="7"/>
  <c r="AG26" i="7"/>
  <c r="AE26" i="7"/>
  <c r="BA25" i="7"/>
  <c r="AY25" i="7"/>
  <c r="AW25" i="7"/>
  <c r="AU25" i="7"/>
  <c r="AS25" i="7"/>
  <c r="AQ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I23" i="7"/>
  <c r="AG23" i="7"/>
  <c r="AE23" i="7"/>
  <c r="BA22" i="7"/>
  <c r="AY22" i="7"/>
  <c r="AW22" i="7"/>
  <c r="AU22" i="7"/>
  <c r="AS22" i="7"/>
  <c r="AQ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>
  <authors>
    <author>Microsoft Office 用户</author>
  </authors>
  <commentList>
    <comment ref="AC19" authorId="0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<sst xmlns="http://schemas.openxmlformats.org/spreadsheetml/2006/main" count="7017" uniqueCount="2433">
  <si>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</si>
  <si>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</si>
  <si>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</si>
  <si>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</si>
  <si>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</si>
  <si>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</si>
  <si>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</si>
  <si>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</si>
  <si>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</si>
  <si>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</si>
  <si>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</si>
  <si>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</si>
  <si>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</si>
  <si>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</si>
  <si>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</si>
  <si>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</si>
  <si>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</si>
  <si>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</si>
  <si>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</si>
  <si>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</si>
  <si>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</si>
  <si>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</si>
  <si>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</si>
  <si>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</si>
  <si>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</si>
  <si>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</si>
  <si>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</si>
  <si>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</si>
  <si>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</si>
  <si>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</si>
  <si>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</si>
  <si>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</si>
  <si>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</si>
  <si>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</si>
  <si>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</si>
  <si>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</si>
  <si>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</si>
  <si>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</si>
  <si>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</si>
  <si>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</si>
  <si>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</si>
  <si>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</si>
  <si>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</si>
  <si>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</si>
  <si>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</si>
  <si>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</si>
  <si>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</si>
  <si>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</si>
  <si>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</si>
  <si>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</si>
  <si>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</si>
  <si>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</si>
  <si>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</si>
  <si>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</si>
  <si>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</si>
  <si>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</si>
  <si>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</si>
  <si>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</si>
  <si>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</si>
  <si>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</si>
  <si>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</si>
  <si>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</si>
  <si>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</si>
  <si>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</si>
  <si>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</si>
  <si>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</si>
  <si>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</si>
  <si>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</si>
  <si>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</si>
  <si>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</si>
  <si>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</si>
  <si>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</si>
  <si>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</si>
  <si>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</si>
  <si>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</si>
  <si>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</si>
  <si>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</si>
  <si>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</si>
  <si>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</si>
  <si>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</si>
  <si>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</si>
  <si>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</si>
  <si>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</si>
  <si>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</si>
  <si>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</si>
  <si>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</si>
  <si>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</si>
  <si>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</si>
  <si>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</si>
  <si>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</si>
  <si>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</si>
  <si>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</si>
  <si>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</si>
  <si>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</si>
  <si>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</si>
  <si>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</si>
  <si>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</si>
  <si>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</si>
  <si>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</si>
  <si>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</si>
  <si>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</si>
  <si>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</si>
  <si>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</si>
  <si>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</si>
  <si>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</si>
  <si>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</si>
  <si>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</si>
  <si>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</si>
  <si>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</si>
  <si>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</si>
  <si>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</si>
  <si>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</si>
  <si>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</si>
  <si>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</si>
  <si>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</si>
  <si>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</si>
  <si>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</si>
  <si>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</si>
  <si>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</si>
  <si>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</si>
  <si>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</si>
  <si>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</si>
  <si>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</si>
  <si>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</si>
  <si>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</si>
  <si>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</si>
  <si>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</si>
  <si>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</si>
  <si>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</si>
  <si>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</si>
  <si>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</si>
  <si>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</si>
  <si>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</si>
  <si>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</si>
  <si>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</si>
  <si>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</si>
  <si>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</si>
  <si>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</si>
  <si>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</si>
  <si>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</si>
  <si>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</si>
  <si>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</si>
  <si>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</si>
  <si>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</si>
  <si>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</si>
  <si>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</si>
  <si>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</si>
  <si>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</si>
  <si>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</si>
  <si>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</si>
  <si>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</si>
  <si>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</si>
  <si>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</si>
  <si>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</si>
  <si>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</si>
  <si>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</si>
  <si>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</si>
  <si>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</si>
  <si>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</si>
  <si>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</si>
  <si>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</si>
  <si>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</si>
  <si>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</si>
  <si>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</si>
  <si>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</si>
  <si>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</si>
  <si>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</si>
  <si>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</si>
  <si>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</si>
  <si>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</si>
  <si>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</si>
  <si>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</si>
  <si>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</si>
  <si>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</si>
  <si>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</si>
  <si>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</si>
  <si>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</si>
  <si>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</si>
  <si>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</si>
  <si>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</si>
  <si>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</si>
  <si>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</si>
  <si>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</si>
  <si>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</si>
  <si>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</si>
  <si>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</si>
  <si>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</si>
  <si>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</si>
  <si>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</si>
  <si>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</si>
  <si>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</si>
  <si>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</si>
  <si>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</si>
  <si>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</si>
  <si>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</si>
  <si>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</si>
  <si>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</si>
  <si>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</si>
  <si>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</si>
  <si>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</si>
  <si>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</si>
  <si>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</si>
  <si>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</si>
  <si>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</si>
  <si>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</si>
  <si>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</si>
  <si>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</si>
  <si>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</si>
  <si>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</si>
  <si>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</si>
  <si>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</si>
  <si>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</si>
  <si>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</si>
  <si>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</si>
  <si>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</si>
  <si>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</si>
  <si>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</si>
  <si>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</si>
  <si>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</si>
  <si>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</si>
  <si>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</si>
  <si>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</si>
  <si>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</si>
  <si>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</si>
  <si>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</si>
  <si>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</si>
  <si>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</si>
  <si>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</si>
  <si>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</si>
  <si>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</si>
  <si>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</si>
  <si>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</si>
  <si>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</si>
  <si>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</si>
  <si>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</si>
  <si>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</si>
  <si>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</si>
  <si>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</si>
  <si>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</si>
  <si>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</si>
  <si>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</si>
  <si>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</si>
  <si>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</si>
  <si>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</si>
  <si>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</si>
  <si>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</si>
  <si>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</si>
  <si>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</si>
  <si>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</si>
  <si>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</si>
  <si>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</si>
  <si>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</si>
  <si>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</si>
  <si>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</si>
  <si>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</si>
  <si>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</si>
  <si>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</si>
  <si>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</si>
  <si>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</si>
  <si>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</si>
  <si>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</si>
  <si>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</si>
  <si>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</si>
  <si>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</si>
  <si>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</si>
  <si>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</si>
  <si>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</si>
  <si>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</si>
  <si>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</si>
  <si>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</si>
  <si>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</si>
  <si>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</si>
  <si>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</si>
  <si>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</si>
  <si>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</si>
  <si>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</si>
  <si>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</si>
  <si>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</si>
  <si>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</si>
  <si>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</si>
  <si>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</si>
  <si>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</si>
  <si>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</si>
  <si>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</si>
  <si>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</si>
  <si>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</si>
  <si>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</si>
  <si>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</si>
  <si>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</si>
  <si>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</si>
  <si>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</si>
  <si>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</si>
  <si>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</si>
  <si>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</si>
  <si>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</si>
  <si>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</si>
  <si>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</si>
  <si>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</si>
  <si>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</si>
  <si>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</si>
  <si>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</si>
  <si>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</si>
  <si>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</si>
  <si>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</si>
  <si>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</si>
  <si>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</si>
  <si>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</si>
  <si>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</si>
  <si>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</si>
  <si>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</si>
  <si>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</si>
  <si>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</si>
  <si>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</si>
  <si>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</si>
  <si>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</si>
  <si>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</si>
  <si>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</si>
  <si>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</si>
  <si>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</si>
  <si>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</si>
  <si>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</si>
  <si>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</si>
  <si>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</si>
  <si>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</si>
  <si>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</si>
  <si>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</si>
  <si>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</si>
  <si>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</si>
  <si>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</si>
  <si>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</si>
  <si>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</si>
  <si>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</si>
  <si>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</si>
  <si>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</si>
  <si>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</si>
  <si>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</si>
  <si>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</si>
  <si>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</si>
  <si>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</si>
  <si>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</si>
  <si>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</si>
  <si>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</si>
  <si>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</si>
  <si>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</si>
  <si>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</si>
  <si>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</si>
  <si>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</si>
  <si>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</si>
  <si>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</si>
  <si>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</si>
  <si>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</si>
  <si>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</si>
  <si>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</si>
  <si>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</si>
  <si>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</si>
  <si>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</si>
  <si>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</si>
  <si>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</si>
  <si>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</si>
  <si>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</si>
  <si>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</si>
  <si>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</si>
  <si>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</si>
  <si>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</si>
  <si>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</si>
  <si>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</si>
  <si>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</si>
  <si>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</si>
  <si>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</si>
  <si>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</si>
  <si>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</si>
  <si>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</si>
  <si>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</si>
  <si>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</si>
  <si>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</si>
  <si>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</si>
  <si>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</si>
  <si>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</si>
  <si>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</si>
  <si>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</si>
  <si>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</si>
  <si>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</si>
  <si>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</si>
  <si>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</si>
  <si>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</si>
  <si>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</si>
  <si>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</si>
  <si>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</si>
  <si>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</si>
  <si>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</si>
  <si>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</si>
  <si>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</si>
  <si>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</si>
  <si>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</si>
  <si>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</si>
  <si>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</si>
  <si>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</si>
  <si>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</si>
  <si>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</si>
  <si>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</si>
  <si>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</si>
  <si>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</si>
  <si>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</si>
  <si>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</si>
  <si>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</si>
  <si>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</si>
  <si>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</si>
  <si>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</si>
  <si>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</si>
  <si>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</si>
  <si>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</si>
  <si>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</si>
  <si>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</si>
  <si>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</si>
  <si>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</si>
  <si>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</si>
  <si>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</si>
  <si>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</si>
  <si>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</si>
  <si>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</si>
  <si>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</si>
  <si>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</si>
  <si>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</si>
  <si>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</si>
  <si>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</si>
  <si>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</si>
  <si>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</si>
  <si>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</si>
  <si>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</si>
  <si>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</si>
  <si>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</si>
  <si>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</si>
  <si>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</si>
  <si>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</si>
  <si>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</si>
  <si>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</si>
  <si>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</si>
  <si>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</si>
  <si>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</si>
  <si>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</si>
  <si>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</si>
  <si>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</si>
  <si>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</si>
  <si>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</si>
  <si>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</si>
  <si>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</si>
  <si>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</si>
  <si>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</si>
  <si>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</si>
  <si>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</si>
  <si>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</si>
  <si>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</si>
  <si>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</si>
  <si>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</si>
  <si>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</si>
  <si>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</si>
  <si>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</si>
  <si>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</si>
  <si>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</si>
  <si>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</si>
  <si>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</si>
  <si>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</si>
  <si>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</si>
  <si>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</si>
  <si>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</si>
  <si>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</si>
  <si>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</si>
  <si>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</si>
  <si>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</si>
  <si>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</si>
  <si>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</si>
  <si>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</si>
  <si>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</si>
  <si>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</si>
  <si>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</si>
  <si>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</si>
  <si>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</si>
  <si>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</si>
  <si>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</si>
  <si>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</si>
  <si>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</si>
  <si>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</si>
  <si>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</si>
  <si>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</si>
  <si>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</si>
  <si>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</si>
  <si>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</si>
  <si>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</si>
  <si>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</si>
  <si>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</si>
  <si>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</si>
  <si>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</si>
  <si>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</si>
  <si>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</si>
  <si>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</si>
  <si>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</si>
  <si>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</si>
  <si>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</si>
  <si>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</si>
  <si>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</si>
  <si>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</si>
  <si>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</si>
  <si>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</si>
  <si>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</si>
  <si>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</si>
  <si>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</si>
  <si>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</si>
  <si>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</si>
  <si>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</si>
  <si>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</si>
  <si>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</si>
  <si>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</si>
  <si>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</si>
  <si>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</si>
  <si>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</si>
  <si>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</si>
  <si>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</si>
  <si>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</si>
  <si>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</si>
  <si>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</si>
  <si>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</si>
  <si>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</si>
  <si>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</si>
  <si>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</si>
  <si>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</si>
  <si>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</si>
  <si>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</si>
  <si>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</si>
  <si>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</si>
  <si>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</si>
  <si>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</si>
  <si>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</si>
  <si>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</si>
  <si>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</si>
  <si>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</si>
  <si>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</si>
  <si>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</si>
  <si>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</si>
  <si>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</si>
  <si>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</si>
  <si>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</si>
  <si>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</si>
  <si>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</si>
  <si>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</si>
  <si>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</si>
  <si>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</si>
  <si>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</si>
  <si>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</si>
  <si>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</si>
  <si>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</si>
  <si>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</si>
  <si>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</si>
  <si>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</si>
  <si>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</si>
  <si>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</si>
  <si>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</si>
  <si>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</si>
  <si>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</si>
  <si>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</si>
  <si>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</si>
  <si>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</si>
  <si>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</si>
  <si>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</si>
  <si>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</si>
  <si>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</si>
  <si>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</si>
  <si>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</si>
  <si>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</si>
  <si>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</si>
  <si>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</si>
  <si>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</si>
  <si>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</si>
  <si>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</si>
  <si>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</si>
  <si>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</si>
  <si>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</si>
  <si>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</si>
  <si>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</si>
  <si>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</si>
  <si>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</si>
  <si>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</si>
  <si>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</si>
  <si>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</si>
  <si>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</si>
  <si>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</si>
  <si>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</si>
  <si>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</si>
  <si>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</si>
  <si>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</si>
  <si>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</si>
  <si>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</si>
  <si>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</si>
  <si>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</si>
  <si>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</si>
  <si>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</si>
  <si>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</si>
  <si>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</si>
  <si>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</si>
  <si>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</si>
  <si>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</si>
  <si>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</si>
  <si>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</si>
  <si>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</si>
  <si>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</si>
  <si>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</si>
  <si>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</si>
  <si>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</si>
  <si>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</si>
  <si>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</si>
  <si>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</si>
  <si>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</si>
  <si>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</si>
  <si>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</si>
  <si>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</si>
  <si>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</si>
  <si>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</si>
  <si>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</si>
  <si>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</si>
  <si>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</si>
  <si>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</si>
  <si>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</si>
  <si>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</si>
  <si>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</si>
  <si>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</si>
  <si>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</si>
  <si>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</si>
  <si>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</si>
  <si>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</si>
  <si>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</si>
  <si>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</si>
  <si>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</si>
  <si>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</si>
  <si>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</si>
  <si>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</si>
  <si>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</si>
  <si>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</si>
  <si>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</si>
  <si>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</si>
  <si>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</si>
  <si>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</si>
  <si>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</si>
  <si>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</si>
  <si>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</si>
  <si>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</si>
  <si>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</si>
  <si>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</si>
  <si>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</si>
  <si>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</si>
  <si>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</si>
  <si>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</si>
  <si>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</si>
  <si>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</si>
  <si>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</si>
  <si>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</si>
  <si>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</si>
  <si>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</si>
  <si>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</si>
  <si>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</si>
  <si>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</si>
  <si>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</si>
  <si>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</si>
  <si>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</si>
  <si>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</si>
  <si>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</si>
  <si>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</si>
  <si>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</si>
  <si>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</si>
  <si>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</si>
  <si>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</si>
  <si>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</si>
  <si>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</si>
  <si>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</si>
  <si>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</si>
  <si>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</si>
  <si>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</si>
  <si>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</si>
  <si>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</si>
  <si>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</si>
  <si>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</si>
  <si>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</si>
  <si>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</si>
  <si>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</si>
  <si>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</si>
  <si>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</si>
  <si>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</si>
  <si>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</si>
  <si>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</si>
  <si>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</si>
  <si>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</si>
  <si>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</si>
  <si>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</si>
  <si>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</si>
  <si>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</si>
  <si>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</si>
  <si>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</si>
  <si>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</si>
  <si>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</si>
  <si>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</si>
  <si>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</si>
  <si>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</si>
  <si>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</si>
  <si>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</si>
  <si>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</si>
  <si>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</si>
  <si>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</si>
  <si>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</si>
  <si>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</si>
  <si>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</si>
  <si>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</si>
  <si>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</si>
  <si>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</si>
  <si>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</si>
  <si>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</si>
  <si>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</si>
  <si>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</si>
  <si>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</si>
  <si>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</si>
  <si>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</si>
  <si>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</si>
  <si>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</si>
  <si>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</si>
  <si>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</si>
  <si>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</si>
  <si>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</si>
  <si>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</si>
  <si>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</si>
  <si>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</si>
  <si>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</si>
  <si>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</si>
  <si>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</si>
  <si>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</si>
  <si>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</si>
  <si>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</si>
  <si>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</si>
  <si>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</si>
  <si>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</si>
  <si>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</si>
  <si>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</si>
  <si>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</si>
  <si>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</si>
  <si>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</si>
  <si>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</si>
  <si>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</si>
  <si>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</si>
  <si>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</si>
  <si>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</si>
  <si>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</si>
  <si>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</si>
  <si>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</si>
  <si>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</si>
  <si>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</si>
  <si>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</si>
  <si>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</si>
  <si>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</si>
  <si>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</si>
  <si>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</si>
  <si>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</si>
  <si>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</si>
  <si>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</si>
  <si>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</si>
  <si>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</si>
  <si>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</si>
  <si>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</si>
  <si>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</si>
  <si>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</si>
  <si>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</si>
  <si>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</si>
  <si>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</si>
  <si>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</si>
  <si>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</si>
  <si>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</si>
  <si>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</si>
  <si>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</si>
  <si>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</si>
  <si>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</si>
  <si>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</si>
  <si>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</si>
  <si>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</si>
  <si>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</si>
  <si>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</si>
  <si>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</si>
  <si>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</si>
  <si>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</si>
  <si>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</si>
  <si>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</si>
  <si>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</si>
  <si>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</si>
  <si>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</si>
  <si>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</si>
  <si>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</si>
  <si>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</si>
  <si>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</si>
  <si>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</si>
  <si>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</si>
  <si>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</si>
  <si>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</si>
  <si>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</si>
  <si>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</si>
  <si>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</si>
  <si>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</si>
  <si>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</si>
  <si>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</si>
  <si>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</si>
  <si>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</si>
  <si>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</si>
  <si>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</si>
  <si>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</si>
  <si>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</si>
  <si>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</si>
  <si>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</si>
  <si>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</si>
  <si>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</si>
  <si>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</si>
  <si>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</si>
  <si>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</si>
  <si>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</si>
  <si>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</si>
  <si>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</si>
  <si>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</si>
  <si>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</si>
  <si>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</si>
  <si>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</si>
  <si>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</si>
  <si>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</si>
  <si>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</si>
  <si>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</si>
  <si>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</si>
  <si>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</si>
  <si>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</si>
  <si>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</si>
  <si>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</si>
  <si>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</si>
  <si>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</si>
  <si>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</si>
  <si>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</si>
  <si>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</si>
  <si>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</si>
  <si>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</si>
  <si>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</si>
  <si>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</si>
  <si>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</si>
  <si>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</si>
  <si>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</si>
  <si>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</si>
  <si>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</si>
  <si>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</si>
  <si>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</si>
  <si>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</si>
  <si>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</si>
  <si>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</si>
  <si>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</si>
  <si>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</si>
  <si>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</si>
  <si>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</si>
  <si>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</si>
  <si>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</si>
  <si>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</si>
  <si>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</si>
  <si>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</si>
  <si>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</si>
  <si>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</si>
  <si>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</si>
  <si>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</si>
  <si>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</si>
  <si>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</si>
  <si>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</si>
  <si>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</si>
  <si>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</si>
  <si>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</si>
  <si>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</si>
  <si>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</si>
  <si>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</si>
  <si>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</si>
  <si>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</si>
  <si>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</si>
  <si>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</si>
  <si>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</si>
  <si>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</si>
  <si>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</si>
  <si>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</si>
  <si>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</si>
  <si>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</si>
  <si>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</si>
  <si>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</si>
  <si>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</si>
  <si>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</si>
  <si>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</si>
  <si>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</si>
  <si>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</si>
  <si>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</si>
  <si>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</si>
  <si>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</si>
  <si>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</si>
  <si>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</si>
  <si>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</si>
  <si>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</si>
  <si>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</si>
  <si>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</si>
  <si>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</si>
  <si>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</si>
  <si>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</si>
  <si>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</si>
  <si>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</si>
  <si>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</si>
  <si>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</si>
  <si>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</si>
  <si>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</si>
  <si>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</si>
  <si>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</si>
  <si>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</si>
  <si>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</si>
  <si>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</si>
  <si>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</si>
  <si>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</si>
  <si>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</si>
  <si>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</si>
  <si>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</si>
  <si>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</si>
  <si>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</si>
  <si>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</si>
  <si>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</si>
  <si>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</si>
  <si>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</si>
  <si>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</si>
  <si>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</si>
  <si>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</si>
  <si>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</si>
  <si>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</si>
  <si>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</si>
  <si>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</si>
  <si>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</si>
  <si>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</si>
  <si>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</si>
  <si>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</si>
  <si>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</si>
  <si>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</si>
  <si>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</si>
  <si>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</si>
  <si>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</si>
  <si>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</si>
  <si>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</si>
  <si>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</si>
  <si>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</si>
  <si>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</si>
  <si>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</si>
  <si>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</si>
  <si>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</si>
  <si>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</si>
  <si>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</si>
  <si>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</si>
  <si>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</si>
  <si>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</si>
  <si>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</si>
  <si>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</si>
  <si>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</si>
  <si>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</si>
  <si>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</si>
  <si>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</si>
  <si>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</si>
  <si>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</si>
  <si>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</si>
  <si>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</si>
  <si>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</si>
  <si>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</si>
  <si>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</si>
  <si>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</si>
  <si>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</si>
  <si>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</si>
  <si>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</si>
  <si>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</si>
  <si>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</si>
  <si>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</si>
  <si>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</si>
  <si>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</si>
  <si>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</si>
  <si>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</si>
  <si>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</si>
  <si>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</si>
  <si>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</si>
  <si>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</si>
  <si>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</si>
  <si>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</si>
  <si>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</si>
  <si>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</si>
  <si>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</si>
  <si>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</si>
  <si>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</si>
  <si>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</si>
  <si>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</si>
  <si>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</si>
  <si>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</si>
  <si>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</si>
  <si>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</si>
  <si>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</si>
  <si>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</si>
  <si>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</si>
  <si>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</si>
  <si>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</si>
  <si>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</si>
  <si>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</si>
  <si>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</si>
  <si>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</si>
  <si>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</si>
  <si>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</si>
  <si>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</si>
  <si>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</si>
  <si>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</si>
  <si>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</si>
  <si>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</si>
  <si>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</si>
  <si>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</si>
  <si>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</si>
  <si>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</si>
  <si>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</si>
  <si>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</si>
  <si>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</si>
  <si>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</si>
  <si>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</si>
  <si>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</si>
  <si>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</si>
  <si>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</si>
  <si>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</si>
  <si>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</si>
  <si>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</si>
  <si>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</si>
  <si>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</si>
  <si>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</si>
  <si>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</si>
  <si>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</si>
  <si>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</si>
  <si>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</si>
  <si>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</si>
  <si>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</si>
  <si>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</si>
  <si>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</si>
  <si>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</si>
  <si>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</si>
  <si>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</si>
  <si>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</si>
  <si>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</si>
  <si>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</si>
  <si>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</si>
  <si>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</si>
  <si>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</si>
  <si>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</si>
  <si>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</si>
  <si>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</si>
  <si>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</si>
  <si>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</si>
  <si>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</si>
  <si>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</si>
  <si>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</si>
  <si>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</si>
  <si>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</si>
  <si>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</si>
  <si>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</si>
  <si>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</si>
  <si>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</si>
  <si>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</si>
  <si>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</si>
  <si>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</si>
  <si>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</si>
  <si>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</si>
  <si>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</si>
  <si>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</si>
  <si>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</si>
  <si>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</si>
  <si>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</si>
  <si>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</si>
  <si>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</si>
  <si>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</si>
  <si>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</si>
  <si>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</si>
  <si>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</si>
  <si>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</si>
  <si>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</si>
  <si>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</si>
  <si>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</si>
  <si>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</si>
  <si>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</si>
  <si>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</si>
  <si>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</si>
  <si>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</si>
  <si>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</si>
  <si>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</si>
  <si>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</si>
  <si>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</si>
  <si>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</si>
  <si>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</si>
  <si>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</si>
  <si>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</si>
  <si>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</si>
  <si>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</si>
  <si>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</si>
  <si>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</si>
  <si>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</si>
  <si>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</si>
  <si>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</si>
  <si>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</si>
  <si>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</si>
  <si>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</si>
  <si>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</si>
  <si>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</si>
  <si>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</si>
  <si>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</si>
  <si>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</si>
  <si>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</si>
  <si>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</si>
  <si>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</si>
  <si>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</si>
  <si>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</si>
  <si>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</si>
  <si>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</si>
  <si>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</si>
  <si>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</si>
  <si>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</si>
  <si>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</si>
  <si>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</si>
  <si>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</si>
  <si>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</si>
  <si>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</si>
  <si>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</si>
  <si>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</si>
  <si>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</si>
  <si>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</si>
  <si>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</si>
  <si>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</si>
  <si>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</si>
  <si>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</si>
  <si>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</si>
  <si>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</si>
  <si>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</si>
  <si>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</si>
  <si>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</si>
  <si>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</si>
  <si>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</si>
  <si>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</si>
  <si>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</si>
  <si>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</si>
  <si>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</si>
  <si>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</si>
  <si>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</si>
  <si>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</si>
  <si>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</si>
  <si>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</si>
  <si>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</si>
  <si>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</si>
  <si>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</si>
  <si>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</si>
  <si>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</si>
  <si>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</si>
  <si>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</si>
  <si>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</si>
  <si>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</si>
  <si>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</si>
  <si>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</si>
  <si>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</si>
  <si>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</si>
  <si>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</si>
  <si>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</si>
  <si>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</si>
  <si>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</si>
  <si>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</si>
  <si>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</si>
  <si>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</si>
  <si>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</si>
  <si>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</si>
  <si>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</si>
  <si>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</si>
  <si>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</si>
  <si>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</si>
  <si>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</si>
  <si>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</si>
  <si>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</si>
  <si>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</si>
  <si>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</si>
  <si>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</si>
  <si>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</si>
  <si>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</si>
  <si>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</si>
  <si>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</si>
  <si>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</si>
  <si>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</si>
  <si>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</si>
  <si>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</si>
  <si>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</si>
  <si>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</si>
  <si>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</si>
  <si>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</si>
  <si>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</si>
  <si>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</si>
  <si>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</si>
  <si>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</si>
  <si>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</si>
  <si>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</si>
  <si>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</si>
  <si>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</si>
  <si>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</si>
  <si>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</si>
  <si>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</si>
  <si>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</si>
  <si>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</si>
  <si>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</si>
  <si>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</si>
  <si>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</si>
  <si>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</si>
  <si>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</si>
  <si>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</si>
  <si>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</si>
  <si>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</si>
  <si>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</si>
  <si>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</si>
  <si>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</si>
  <si>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</si>
  <si>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</si>
  <si>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</si>
  <si>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</si>
  <si>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</si>
  <si>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</si>
  <si>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</si>
  <si>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</si>
  <si>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</si>
  <si>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</si>
  <si>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</si>
  <si>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</si>
  <si>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</si>
  <si>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</si>
  <si>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</si>
  <si>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</si>
  <si>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</si>
  <si>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</si>
  <si>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</si>
  <si>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</si>
  <si>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</si>
  <si>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</si>
  <si>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</si>
  <si>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</si>
  <si>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</si>
  <si>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</si>
  <si>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</si>
  <si>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</si>
  <si>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</si>
  <si>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</si>
  <si>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</si>
  <si>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</si>
  <si>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</si>
  <si>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</si>
  <si>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</si>
  <si>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</si>
  <si>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</si>
  <si>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</si>
  <si>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</si>
  <si>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</si>
  <si>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</si>
  <si>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</si>
  <si>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</si>
  <si>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</si>
  <si>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</si>
  <si>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</si>
  <si>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</si>
  <si>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</si>
  <si>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</si>
  <si>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</si>
  <si>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</si>
  <si>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</si>
  <si>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</si>
  <si>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</si>
  <si>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</si>
  <si>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</si>
  <si>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</si>
  <si>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</si>
  <si>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</si>
  <si>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</si>
  <si>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</si>
  <si>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</si>
  <si>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</si>
  <si>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</si>
  <si>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</si>
  <si>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</si>
  <si>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</si>
  <si>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</si>
  <si>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</si>
  <si>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</si>
  <si>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</si>
  <si>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</si>
  <si>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</si>
  <si>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</si>
  <si>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</si>
  <si>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</si>
  <si>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</si>
  <si>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</si>
  <si>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</si>
  <si>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</si>
  <si>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</si>
  <si>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</si>
  <si>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</si>
  <si>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</si>
  <si>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</si>
  <si>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</si>
  <si>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</si>
  <si>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</si>
  <si>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</si>
  <si>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</si>
  <si>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</si>
  <si>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</si>
  <si>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</si>
  <si>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</si>
  <si>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</si>
  <si>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</si>
  <si>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</si>
  <si>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</si>
  <si>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</si>
  <si>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</si>
  <si>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</si>
  <si>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</si>
  <si>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</si>
  <si>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</si>
  <si>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</si>
  <si>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</si>
  <si>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</si>
  <si>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</si>
  <si>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</si>
  <si>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</si>
  <si>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</si>
  <si>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</si>
  <si>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</si>
  <si>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</si>
  <si>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</si>
  <si>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</si>
  <si>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</si>
  <si>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</si>
  <si>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</si>
  <si>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</si>
  <si>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</si>
  <si>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</si>
  <si>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</si>
  <si>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</si>
  <si>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</si>
  <si>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</si>
  <si>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</si>
  <si>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</si>
  <si>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</si>
  <si>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</si>
  <si>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</si>
  <si>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</si>
  <si>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</si>
  <si>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</si>
  <si>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</si>
  <si>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</si>
  <si>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</si>
  <si>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</si>
  <si>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</si>
  <si>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</si>
  <si>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</si>
  <si>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</si>
  <si>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</si>
  <si>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</si>
  <si>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</si>
  <si>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</si>
  <si>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</si>
  <si>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</si>
  <si>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</si>
  <si>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</si>
  <si>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</si>
  <si>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</si>
  <si>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</si>
  <si>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</si>
  <si>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</si>
  <si>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</si>
  <si>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</si>
  <si>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</si>
  <si>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</si>
  <si>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</si>
  <si>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</si>
  <si>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</si>
  <si>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</si>
  <si>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</si>
  <si>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</si>
  <si>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</si>
  <si>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</si>
  <si>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</si>
  <si>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</si>
  <si>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</si>
  <si>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</si>
  <si>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</si>
  <si>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</si>
  <si>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</si>
  <si>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</si>
  <si>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</si>
  <si>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</si>
  <si>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</si>
  <si>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</si>
  <si>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</si>
  <si>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</si>
  <si>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</si>
  <si>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</si>
  <si>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</si>
  <si>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</si>
  <si>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</si>
  <si>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</si>
  <si>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</si>
  <si>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</si>
  <si>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</si>
  <si>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</si>
  <si>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</si>
  <si>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</si>
  <si>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</si>
  <si>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</si>
  <si>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</si>
  <si>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</si>
  <si>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</si>
  <si>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</si>
  <si>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</si>
  <si>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</si>
  <si>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</si>
  <si>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</si>
  <si>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</si>
  <si>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</si>
  <si>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</si>
  <si>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</si>
  <si>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</si>
  <si>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</si>
  <si>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</si>
  <si>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</si>
  <si>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</si>
  <si>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</si>
  <si>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</si>
  <si>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</si>
  <si>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</si>
  <si>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</si>
  <si>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</si>
  <si>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</si>
  <si>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</si>
  <si>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</si>
  <si>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</si>
  <si>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</si>
  <si>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</si>
  <si>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</si>
  <si>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</si>
  <si>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</si>
  <si>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</si>
  <si>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</si>
  <si>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</si>
  <si>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</si>
  <si>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</si>
  <si>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</si>
  <si>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</si>
  <si>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</si>
  <si>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</si>
  <si>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</si>
  <si>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</si>
  <si>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</si>
  <si>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</si>
  <si>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</si>
  <si>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</si>
  <si>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</si>
  <si>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</si>
  <si>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</si>
  <si>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</si>
  <si>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</si>
  <si>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</si>
  <si>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</si>
  <si>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</si>
  <si>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</si>
  <si>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</si>
  <si>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</si>
  <si>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</si>
  <si>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</si>
  <si>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</si>
  <si>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</si>
  <si>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</si>
  <si>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</si>
  <si>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</si>
  <si>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</si>
  <si>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</si>
  <si>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</si>
  <si>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</si>
  <si>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</si>
  <si>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</si>
  <si>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</si>
  <si>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</si>
  <si>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</si>
  <si>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</si>
  <si>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</si>
  <si>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</si>
  <si>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</si>
  <si>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</si>
  <si>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</si>
  <si>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</si>
  <si>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</si>
  <si>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</si>
  <si>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</si>
  <si>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</si>
  <si>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</si>
  <si>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</si>
  <si>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</si>
  <si>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</si>
  <si>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</si>
  <si>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</si>
  <si>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</si>
  <si>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</si>
  <si>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</si>
  <si>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</si>
  <si>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</si>
  <si>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</si>
  <si>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</si>
  <si>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</si>
  <si>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</si>
  <si>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</si>
  <si>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</si>
  <si>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</si>
  <si>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</si>
  <si>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</si>
  <si>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</si>
  <si>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</si>
  <si>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</si>
  <si>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</si>
  <si>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</si>
  <si>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</si>
  <si>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</si>
  <si>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</si>
  <si>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</si>
  <si>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</si>
  <si>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</si>
  <si>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</si>
  <si>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</si>
  <si>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</si>
  <si>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</si>
  <si>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</si>
  <si>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</si>
  <si>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</si>
  <si>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</si>
  <si>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</si>
  <si>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</si>
  <si>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</si>
  <si>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</si>
  <si>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</si>
  <si>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</si>
  <si>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</si>
  <si>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</si>
  <si>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</si>
  <si>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</si>
  <si>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</si>
  <si>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</si>
  <si>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</si>
  <si>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</si>
  <si>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</si>
  <si>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</si>
  <si>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</si>
  <si>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</si>
  <si>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</si>
  <si>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</si>
  <si>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</si>
  <si>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</si>
  <si>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</si>
  <si>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</si>
  <si>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</si>
  <si>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</si>
  <si>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</si>
  <si>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</si>
  <si>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</si>
  <si>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</si>
  <si>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</si>
  <si>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</si>
  <si>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</si>
  <si>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</si>
  <si>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</si>
  <si>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</si>
  <si>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</si>
  <si>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</si>
  <si>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</si>
  <si>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</si>
  <si>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</si>
  <si>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</si>
  <si>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</si>
  <si>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</si>
  <si>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</si>
  <si>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</si>
  <si>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</si>
  <si>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</si>
  <si>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</si>
  <si>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</si>
  <si>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</si>
  <si>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</si>
  <si>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</si>
  <si>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</si>
  <si>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</si>
  <si>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</si>
  <si>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</si>
  <si>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</si>
  <si>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</si>
  <si>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</si>
  <si>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</si>
  <si>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</si>
  <si>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</si>
  <si>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</si>
  <si>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</si>
  <si>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</si>
  <si>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</si>
  <si>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</si>
  <si>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</si>
  <si>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</si>
  <si>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</si>
  <si>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</si>
  <si>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</si>
  <si>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</si>
  <si>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</si>
  <si>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</si>
  <si>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</si>
  <si>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</si>
  <si>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</si>
  <si>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</si>
  <si>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</si>
  <si>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</si>
  <si>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</si>
  <si>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</si>
  <si>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</si>
  <si>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</si>
  <si>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</si>
  <si>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</si>
  <si>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</si>
  <si>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</si>
  <si>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</si>
  <si>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</si>
  <si>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</si>
  <si>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</si>
  <si>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</si>
  <si>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</si>
  <si>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</si>
  <si>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</si>
  <si>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</si>
  <si>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</si>
  <si>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</si>
  <si>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</si>
  <si>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</si>
  <si>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</si>
  <si>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</si>
  <si>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</si>
  <si>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</si>
  <si>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</si>
  <si>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</si>
  <si>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</si>
  <si>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</si>
  <si>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</si>
  <si>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</si>
  <si>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</si>
  <si>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</si>
  <si>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</si>
  <si>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</si>
  <si>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</si>
  <si>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</si>
  <si>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</si>
  <si>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</si>
  <si>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</si>
  <si>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</si>
  <si>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</si>
  <si>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</si>
  <si>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</si>
  <si>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</si>
  <si>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</si>
  <si>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</si>
  <si>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</si>
  <si>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</si>
  <si>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</si>
  <si>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</si>
  <si>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</si>
  <si>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</si>
  <si>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</si>
  <si>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</si>
  <si>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</si>
  <si>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</si>
  <si>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</si>
  <si>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</si>
  <si>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</si>
  <si>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</si>
  <si>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</si>
  <si>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</si>
  <si>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</si>
  <si>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</si>
  <si>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</si>
  <si>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</si>
  <si>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</si>
  <si>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</si>
  <si>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</si>
  <si>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</si>
  <si>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</si>
  <si>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</si>
  <si>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</si>
  <si>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</si>
  <si>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</si>
  <si>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</si>
  <si>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</si>
  <si>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</si>
  <si>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</si>
  <si>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</si>
  <si>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</si>
  <si>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</si>
  <si>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</si>
  <si>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</si>
  <si>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</si>
  <si>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</si>
  <si>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</si>
  <si>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</si>
  <si>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</si>
  <si>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</si>
  <si>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</si>
  <si>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</si>
  <si>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</si>
  <si>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</si>
  <si>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</si>
  <si>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</si>
  <si>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</si>
  <si>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</si>
  <si>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</si>
  <si>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</si>
  <si>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</si>
  <si>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</si>
  <si>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</si>
  <si>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</si>
  <si>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</si>
  <si>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</si>
  <si>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</si>
  <si>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</si>
  <si>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</si>
  <si>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</si>
  <si>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</si>
  <si>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</si>
  <si>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</si>
  <si>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</si>
  <si>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</si>
  <si>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</si>
  <si>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</si>
  <si>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</si>
  <si>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</si>
  <si>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</si>
  <si>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</si>
  <si>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</si>
  <si>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</si>
  <si>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</si>
  <si>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</si>
  <si>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</si>
  <si>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</si>
  <si>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</si>
  <si>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</si>
  <si>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</si>
  <si>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</si>
  <si>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</si>
  <si>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</si>
  <si>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</si>
  <si>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</si>
  <si>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</si>
  <si>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</si>
  <si>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</si>
  <si>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</si>
  <si>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</si>
  <si>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</si>
  <si>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</si>
  <si>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</si>
  <si>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</si>
  <si>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</si>
  <si>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</si>
  <si>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</si>
  <si>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</si>
  <si>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</si>
  <si>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</si>
  <si>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</si>
  <si>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</si>
  <si>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</si>
  <si>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</si>
  <si>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</si>
  <si>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</si>
  <si>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</si>
  <si>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</si>
  <si>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</si>
  <si>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</si>
  <si>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</si>
  <si>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</si>
  <si>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</si>
  <si>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</si>
  <si>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</si>
  <si>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</si>
  <si>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</si>
  <si>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</si>
  <si>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</si>
  <si>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</si>
  <si>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</si>
  <si>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</si>
  <si>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</si>
  <si>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</si>
  <si>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</si>
  <si>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</si>
  <si>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</si>
  <si>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</si>
  <si>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</si>
  <si>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</si>
  <si>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</si>
  <si>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</si>
  <si>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</si>
  <si>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</si>
  <si>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</si>
  <si>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</si>
  <si>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</si>
  <si>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</si>
  <si>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</si>
  <si>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</si>
  <si>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</si>
  <si>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</si>
  <si>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</si>
  <si>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</si>
  <si>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</si>
  <si>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</si>
  <si>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</si>
  <si>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</si>
  <si>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</si>
  <si>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</si>
  <si>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</si>
  <si>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</si>
  <si>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</si>
  <si>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</si>
  <si>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</si>
  <si>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</si>
  <si>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</si>
  <si>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</si>
  <si>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</si>
  <si>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</si>
  <si>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</si>
  <si>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</si>
  <si>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</si>
  <si>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</si>
  <si>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</si>
  <si>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</si>
  <si>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</si>
  <si>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</si>
  <si>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</si>
  <si>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</si>
  <si>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</si>
  <si>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</si>
  <si>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</si>
  <si>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</si>
  <si>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</si>
  <si>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</si>
  <si>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</si>
  <si>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</si>
  <si>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</si>
  <si>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</si>
  <si>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</si>
  <si>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</si>
  <si>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</si>
  <si>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</si>
  <si>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</si>
  <si>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</si>
  <si>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</si>
  <si>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</si>
  <si>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</si>
  <si>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</si>
  <si>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</si>
  <si>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</si>
  <si>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</si>
  <si>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</si>
  <si>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</si>
  <si>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</si>
  <si>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</si>
  <si>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</si>
  <si>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</si>
  <si>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</si>
  <si>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</si>
  <si>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</si>
  <si>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</si>
  <si>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</si>
  <si>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</si>
  <si>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</si>
  <si>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</si>
  <si>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</si>
  <si>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</si>
  <si>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</si>
  <si>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</si>
  <si>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</si>
  <si>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</si>
  <si>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</si>
  <si>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</si>
  <si>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</si>
  <si>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</si>
  <si>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</si>
  <si>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</si>
  <si>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</si>
  <si>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</si>
  <si>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</si>
  <si>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</si>
  <si>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</si>
  <si>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</si>
  <si>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</si>
  <si>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</si>
  <si>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</si>
  <si>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</si>
  <si>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</si>
  <si>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</si>
  <si>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</si>
  <si>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</si>
  <si>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</si>
  <si>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</si>
  <si>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</si>
  <si>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</si>
  <si>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</si>
  <si>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</si>
  <si>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</si>
  <si>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</si>
  <si>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</si>
  <si>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</si>
  <si>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</si>
  <si>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</si>
  <si>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</si>
  <si>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</si>
  <si>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</si>
  <si>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</si>
  <si>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</si>
  <si>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</si>
  <si>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</si>
  <si>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</si>
  <si>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</si>
  <si>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</si>
  <si>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</si>
  <si>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</si>
  <si>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</si>
  <si>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</si>
  <si>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</si>
  <si>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</si>
  <si>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</si>
  <si>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</si>
  <si>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</si>
  <si>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</si>
  <si>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</si>
  <si>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</si>
  <si>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</si>
  <si>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</si>
  <si>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</si>
  <si>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</si>
  <si>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</si>
  <si>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</si>
  <si>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</si>
  <si>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</si>
  <si>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</si>
  <si>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</si>
  <si>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</si>
  <si>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</si>
  <si>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</si>
  <si>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</si>
  <si>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</si>
  <si>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</si>
  <si>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</si>
  <si>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</si>
  <si>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</si>
  <si>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</si>
  <si>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</si>
  <si>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</si>
  <si>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</si>
  <si>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</si>
  <si>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</si>
  <si>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</si>
  <si>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</si>
  <si>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</si>
  <si>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</si>
  <si>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</si>
  <si>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</si>
  <si>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</si>
  <si>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</si>
  <si>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</si>
  <si>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</si>
  <si>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</si>
  <si>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</si>
  <si>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</si>
  <si>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</si>
  <si>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</si>
  <si>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</si>
  <si>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</si>
  <si>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</si>
  <si>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</si>
  <si>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</si>
  <si>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</si>
  <si>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</si>
  <si>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</si>
  <si>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</si>
  <si>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</si>
  <si>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</si>
  <si>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</si>
  <si>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</si>
  <si>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</si>
  <si>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</si>
  <si>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</si>
  <si>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</si>
  <si>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</si>
  <si>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</si>
  <si>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</si>
  <si>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</si>
  <si>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</si>
  <si>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</si>
  <si>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</si>
  <si>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</si>
  <si>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</si>
  <si>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</si>
  <si>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</si>
  <si>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</si>
  <si>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</si>
  <si>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</si>
  <si>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</si>
  <si>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</si>
  <si>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</si>
  <si>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</si>
  <si>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</si>
  <si>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</si>
  <si>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</si>
  <si>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</si>
  <si>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</si>
  <si>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</si>
  <si>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</si>
  <si>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</si>
  <si>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</si>
  <si>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</si>
  <si>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</si>
  <si>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</si>
  <si>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</si>
  <si>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</si>
  <si>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</si>
  <si>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</si>
  <si>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</si>
  <si>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</si>
  <si>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</si>
  <si>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</si>
  <si>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</si>
  <si>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</si>
  <si>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</si>
  <si>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</si>
  <si>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</si>
  <si>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</si>
  <si>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</si>
  <si>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</si>
  <si>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</si>
  <si>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</si>
  <si>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</si>
  <si>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</si>
  <si>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</si>
  <si>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</si>
  <si>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</si>
  <si>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</si>
  <si>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</si>
  <si>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</si>
  <si>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</si>
  <si>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</si>
  <si>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</si>
  <si>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</si>
  <si>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</si>
  <si>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</si>
  <si>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</si>
  <si>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</si>
  <si>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</si>
  <si>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</si>
  <si>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</si>
  <si>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</si>
  <si>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</si>
  <si>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</si>
  <si>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</si>
  <si>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</si>
  <si>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</si>
  <si>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</si>
  <si>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</si>
  <si>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</si>
  <si>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</si>
  <si>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</si>
  <si>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</si>
  <si>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</si>
  <si>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</si>
  <si>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</si>
  <si>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</si>
  <si>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</si>
  <si>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</si>
  <si>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</si>
  <si>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</si>
  <si>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</si>
  <si>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</si>
  <si>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</si>
  <si>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</si>
  <si>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</si>
  <si>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</si>
  <si>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</si>
  <si>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</si>
  <si>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</si>
  <si>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</si>
  <si>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</si>
  <si>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</si>
  <si>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</si>
  <si>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</si>
  <si>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</si>
  <si>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</si>
  <si>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</si>
  <si>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</si>
  <si>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</si>
  <si>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</si>
  <si>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</si>
  <si>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</si>
  <si>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</si>
  <si>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</si>
  <si>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</si>
  <si>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</si>
  <si>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</si>
  <si>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</si>
  <si>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</si>
  <si>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</si>
  <si>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</si>
  <si>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</si>
  <si>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</si>
  <si>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</si>
  <si>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</si>
  <si>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</si>
  <si>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</si>
  <si>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</si>
  <si>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</si>
  <si>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</si>
  <si>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</si>
  <si>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</si>
  <si>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</si>
  <si>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</si>
  <si>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</si>
  <si>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</si>
  <si>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</si>
  <si>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</si>
  <si>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</si>
  <si>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</si>
  <si>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</si>
  <si>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</si>
  <si>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</si>
  <si>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</si>
  <si>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</si>
  <si>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</si>
  <si>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</si>
  <si>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</si>
  <si>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</si>
  <si>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</si>
  <si>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</si>
  <si>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</si>
  <si>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</si>
  <si>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</si>
  <si>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</si>
  <si>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</si>
  <si>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</si>
  <si>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</si>
  <si>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</si>
  <si>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</si>
  <si>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</si>
  <si>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</si>
  <si>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</si>
  <si>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</si>
  <si>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</si>
  <si>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</si>
  <si>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</si>
  <si>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</si>
  <si>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</si>
  <si>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</si>
  <si>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</si>
  <si>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</si>
  <si>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</si>
  <si>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</si>
  <si>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</si>
  <si>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</si>
  <si>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</si>
  <si>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</si>
  <si>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</si>
  <si>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</si>
  <si>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</si>
  <si>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</si>
  <si>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</si>
  <si>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</si>
  <si>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</si>
  <si>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</si>
  <si>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</si>
  <si>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</si>
  <si>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</si>
  <si>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</si>
  <si>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</si>
  <si>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</si>
  <si>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</si>
  <si>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</si>
  <si>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</si>
  <si>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</si>
  <si>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</si>
  <si>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</si>
  <si>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</si>
  <si>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</si>
  <si>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</si>
  <si>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</si>
  <si>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</si>
  <si>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</si>
  <si>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</si>
  <si>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</si>
  <si>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</si>
  <si>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</si>
  <si>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</si>
  <si>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</si>
  <si>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</si>
  <si>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</si>
  <si>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</si>
  <si>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</si>
  <si>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</si>
  <si>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</si>
  <si>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</si>
  <si>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</si>
  <si>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</si>
  <si>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</si>
  <si>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</si>
  <si>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</si>
  <si>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</si>
  <si>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</si>
  <si>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</si>
  <si>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</si>
  <si>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</si>
  <si>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</si>
  <si>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</si>
  <si>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</si>
  <si>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</si>
  <si>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</si>
  <si>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</si>
  <si>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</si>
  <si>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</si>
  <si>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</si>
  <si>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</si>
  <si>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</si>
  <si>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</si>
  <si>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</si>
  <si>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</si>
  <si>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</si>
  <si>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</si>
  <si>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</si>
  <si>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</si>
  <si>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</si>
  <si>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</si>
  <si>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</si>
  <si>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</si>
  <si>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</si>
  <si>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</si>
  <si>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</si>
  <si>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</si>
  <si>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</si>
  <si>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</si>
  <si>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</si>
  <si>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</si>
  <si>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</si>
  <si>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</si>
  <si>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</si>
  <si>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</si>
  <si>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</si>
  <si>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</si>
  <si>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</si>
  <si>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</si>
  <si>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</si>
  <si>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</si>
  <si>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</si>
  <si>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</si>
  <si>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</si>
  <si>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</si>
  <si>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</si>
  <si>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</si>
  <si>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</si>
  <si>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</si>
  <si>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</si>
  <si>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</si>
  <si>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</si>
  <si>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</si>
  <si>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</si>
  <si>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</si>
  <si>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</si>
  <si>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</si>
  <si>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</si>
  <si>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</si>
  <si>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</si>
  <si>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</si>
  <si>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</si>
  <si>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</si>
  <si>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</si>
  <si>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</si>
  <si>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</si>
  <si>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</si>
  <si>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</si>
  <si>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</si>
  <si>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</si>
  <si>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</si>
  <si>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</si>
  <si>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</si>
  <si>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</si>
  <si>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</si>
  <si>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</si>
  <si>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</si>
  <si>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</si>
  <si>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</si>
  <si>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</si>
  <si>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</si>
  <si>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</si>
  <si>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</si>
  <si>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</si>
  <si>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</si>
  <si>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</si>
  <si>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</si>
  <si>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</si>
  <si>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</si>
  <si>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</si>
  <si>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</si>
  <si>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</si>
  <si>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</si>
  <si>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</si>
  <si>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</si>
  <si>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</si>
  <si>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</si>
  <si>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</si>
  <si>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</si>
  <si>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</si>
  <si>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</si>
  <si>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</si>
  <si>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</si>
  <si>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</si>
  <si>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</si>
  <si>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</si>
  <si>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</si>
  <si>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</si>
  <si>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</si>
  <si>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</si>
  <si>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</si>
  <si>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</si>
  <si>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</si>
  <si>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</si>
  <si>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</si>
  <si>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</si>
  <si>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</si>
  <si>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</si>
  <si>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</si>
  <si>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</si>
  <si>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</si>
  <si>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</si>
  <si>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</si>
  <si>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</si>
  <si>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</si>
  <si>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</si>
  <si>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</si>
  <si>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</si>
  <si>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</si>
  <si>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</si>
  <si>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</si>
  <si>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</si>
  <si>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</si>
  <si>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</si>
  <si>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</si>
  <si>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</si>
  <si>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</si>
  <si>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</si>
  <si>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</si>
  <si>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</si>
  <si>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</si>
  <si>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</si>
  <si>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</si>
  <si>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</si>
  <si>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</si>
  <si>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</si>
  <si>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</si>
  <si>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</si>
  <si>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</si>
  <si>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</si>
  <si>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</si>
  <si>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</si>
  <si>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</si>
  <si>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</si>
  <si>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</si>
  <si>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</si>
  <si>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</si>
  <si>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</si>
  <si>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</si>
  <si>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</si>
  <si>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</si>
  <si>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</si>
  <si>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</si>
  <si>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</si>
  <si>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</si>
  <si>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</si>
  <si>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</si>
  <si>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</si>
  <si>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5" type="noConversion"/>
  </si>
  <si>
    <t>升星高级</t>
    <phoneticPr fontId="25" type="noConversion"/>
  </si>
  <si>
    <t>天赋低级</t>
    <phoneticPr fontId="25" type="noConversion"/>
  </si>
  <si>
    <t>天赋中级</t>
    <phoneticPr fontId="25" type="noConversion"/>
  </si>
  <si>
    <t>天赋高级</t>
    <phoneticPr fontId="25" type="noConversion"/>
  </si>
  <si>
    <t>胶囊</t>
    <phoneticPr fontId="25" type="noConversion"/>
  </si>
  <si>
    <t>胶囊高级</t>
    <phoneticPr fontId="25" type="noConversion"/>
  </si>
  <si>
    <t>天赋书低</t>
    <phoneticPr fontId="25" type="noConversion"/>
  </si>
  <si>
    <t>天赋书中</t>
    <phoneticPr fontId="25" type="noConversion"/>
  </si>
  <si>
    <t>天赋书高</t>
    <phoneticPr fontId="25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</si>
  <si>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</si>
  <si>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</si>
  <si>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</si>
  <si>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</si>
  <si>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</si>
  <si>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</si>
  <si>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</si>
  <si>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</si>
  <si>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</si>
  <si>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</si>
  <si>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</si>
  <si>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</si>
  <si>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</si>
  <si>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</si>
  <si>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</si>
  <si>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</si>
  <si>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</si>
  <si>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</si>
  <si>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</si>
  <si>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</si>
  <si>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</si>
  <si>
    <t>权重1</t>
    <rPh sb="0" eb="1">
      <t>quan'zhogn</t>
    </rPh>
    <phoneticPr fontId="1" type="noConversion"/>
  </si>
  <si>
    <t>权重2</t>
    <rPh sb="0" eb="1">
      <t>quan'zhong</t>
    </rPh>
    <phoneticPr fontId="1" type="noConversion"/>
  </si>
  <si>
    <t>徽章1权重</t>
    <rPh sb="0" eb="1">
      <t>hui'zhang</t>
    </rPh>
    <rPh sb="3" eb="4">
      <t>quan'z</t>
    </rPh>
    <phoneticPr fontId="1" type="noConversion"/>
  </si>
  <si>
    <t>徽章2权重</t>
    <rPh sb="0" eb="1">
      <t>hui'zhang</t>
    </rPh>
    <rPh sb="3" eb="4">
      <t>quan'z</t>
    </rPh>
    <phoneticPr fontId="1" type="noConversion"/>
  </si>
  <si>
    <t>coin,1;item,103</t>
  </si>
  <si>
    <t>prop,202,3</t>
  </si>
  <si>
    <t>prop,204,2;prop,203,4;prop,207,2;prop,208,2;prop,209,2;prop,210,2</t>
  </si>
  <si>
    <t>prop,204,2;prop,203,5;prop,207,2;prop,208,2;prop,209,2;prop,210,2</t>
  </si>
  <si>
    <t>prop,206,1;prop,205,3;prop,211,1;prop,212,1;prop,213,1;prop,214,1</t>
  </si>
  <si>
    <t>prop,206,2;prop,205,4;prop,211,1;prop,212,1;prop,213,1;prop,214,1</t>
  </si>
  <si>
    <t>prop,206,2;prop,205,5;prop,211,1;prop,212,1;prop,213,1;prop,214,1</t>
  </si>
  <si>
    <t>prop,301,1;prop,304,1;prop,307,1;prop,310,1;prop,322,1</t>
  </si>
  <si>
    <t>prop,301,1;prop,302,1;prop,304,1;prop,305,1;prop,307,1;prop,308,1;prop,310,1;prop,311,1;prop,322,1</t>
  </si>
  <si>
    <t>prop,302,1;prop,305,1;prop,308,1;prop,311,1;prop,322,1</t>
  </si>
  <si>
    <t>prop,302,1;prop,303,1;prop,305,1;prop,306,1;prop,308,1;prop,309,1;prop,311,1;prop,312,1;prop,322,1</t>
  </si>
  <si>
    <t>prop,302,1;prop,303,1;prop,305,1;prop,306,1;prop,308,1;prop,309,1;prop,311,1;prop,312,1;prop,322,1;prop,323,1</t>
  </si>
  <si>
    <t>prop,303,1;prop,306,1;prop,309,1;prop,312,1;prop,323,1</t>
  </si>
  <si>
    <t>prop,203,2;prop,202,5;prop,207,2;prop,208,2;prop,209,2;prop,210,2</t>
  </si>
  <si>
    <t>item,348</t>
  </si>
  <si>
    <t>item,348</t>
    <phoneticPr fontId="1" type="noConversion"/>
  </si>
  <si>
    <t>item,349</t>
  </si>
  <si>
    <t>item,349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</si>
</sst>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_);[Red]\(0.00\)"/>
    <numFmt numFmtId="178" formatCode="0.0%"/>
  </numFmts>
  <fonts count="2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0"/>
      <color rgb="FF000000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family val="3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family val="3"/>
      <charset val="134"/>
      <scheme val="minor"/>
    </font>
    <font>
      <b/>
      <sz val="10"/>
      <name val="DengXian"/>
      <family val="3"/>
      <charset val="134"/>
      <scheme val="minor"/>
    </font>
    <font>
      <b/>
      <sz val="10"/>
      <color rgb="FFFF0000"/>
      <name val="DengXian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6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2" fontId="23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24" fillId="0" borderId="1" xfId="0" applyFont="1" applyBorder="1" applyAlignment="1"/>
    <xf numFmtId="0" fontId="24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0" xfId="0" applyNumberFormat="1" applyFont="1" applyFill="1" applyBorder="1" applyAlignment="1">
      <alignment horizontal="left"/>
    </xf>
    <xf numFmtId="0" fontId="20" fillId="0" borderId="0" xfId="0" applyFont="1" applyFill="1"/>
    <xf numFmtId="0" fontId="20" fillId="0" borderId="6" xfId="0" applyFont="1" applyBorder="1" applyAlignment="1">
      <alignment horizontal="center"/>
    </xf>
    <xf numFmtId="178" fontId="20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78" fontId="20" fillId="0" borderId="7" xfId="0" applyNumberFormat="1" applyFont="1" applyBorder="1" applyAlignment="1">
      <alignment horizontal="center"/>
    </xf>
    <xf numFmtId="178" fontId="20" fillId="0" borderId="0" xfId="0" applyNumberFormat="1" applyFont="1" applyFill="1" applyBorder="1" applyAlignment="1">
      <alignment horizontal="left"/>
    </xf>
    <xf numFmtId="0" fontId="27" fillId="2" borderId="1" xfId="0" applyFont="1" applyFill="1" applyBorder="1"/>
    <xf numFmtId="0" fontId="20" fillId="2" borderId="1" xfId="0" applyFont="1" applyFill="1" applyBorder="1"/>
    <xf numFmtId="9" fontId="20" fillId="2" borderId="1" xfId="0" applyNumberFormat="1" applyFont="1" applyFill="1" applyBorder="1" applyAlignment="1">
      <alignment horizontal="center"/>
    </xf>
    <xf numFmtId="0" fontId="20" fillId="6" borderId="6" xfId="0" applyFont="1" applyFill="1" applyBorder="1" applyAlignment="1">
      <alignment horizontal="center"/>
    </xf>
    <xf numFmtId="178" fontId="20" fillId="6" borderId="0" xfId="0" applyNumberFormat="1" applyFont="1" applyFill="1" applyBorder="1" applyAlignment="1">
      <alignment horizontal="center"/>
    </xf>
    <xf numFmtId="0" fontId="20" fillId="6" borderId="0" xfId="0" applyFont="1" applyFill="1" applyBorder="1" applyAlignment="1">
      <alignment horizontal="center"/>
    </xf>
    <xf numFmtId="178" fontId="20" fillId="6" borderId="7" xfId="0" applyNumberFormat="1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178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178" fontId="20" fillId="0" borderId="9" xfId="0" applyNumberFormat="1" applyFont="1" applyBorder="1" applyAlignment="1">
      <alignment horizontal="center"/>
    </xf>
    <xf numFmtId="0" fontId="20" fillId="0" borderId="0" xfId="0" applyNumberFormat="1" applyFont="1"/>
    <xf numFmtId="0" fontId="20" fillId="0" borderId="0" xfId="0" applyFont="1" applyFill="1" applyAlignment="1">
      <alignment horizontal="left"/>
    </xf>
    <xf numFmtId="0" fontId="20" fillId="0" borderId="0" xfId="0" applyNumberFormat="1" applyFont="1" applyFill="1" applyAlignment="1">
      <alignment horizontal="left"/>
    </xf>
    <xf numFmtId="0" fontId="20" fillId="0" borderId="0" xfId="0" applyNumberFormat="1" applyFont="1" applyAlignment="1">
      <alignment horizontal="left"/>
    </xf>
    <xf numFmtId="0" fontId="28" fillId="0" borderId="0" xfId="0" applyFont="1" applyAlignment="1">
      <alignment horizontal="center"/>
    </xf>
    <xf numFmtId="0" fontId="22" fillId="0" borderId="0" xfId="0" applyFont="1"/>
    <xf numFmtId="0" fontId="13" fillId="0" borderId="0" xfId="0" applyFont="1" applyAlignment="1">
      <alignment horizontal="center"/>
    </xf>
    <xf numFmtId="0" fontId="20" fillId="7" borderId="0" xfId="0" applyFont="1" applyFill="1" applyAlignment="1">
      <alignment horizontal="left"/>
    </xf>
    <xf numFmtId="0" fontId="20" fillId="7" borderId="0" xfId="0" applyFont="1" applyFill="1"/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32">
    <cellStyle name="常规" xfId="0" builtinId="0"/>
    <cellStyle name="常规 3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ocuments/work/github/OPM_Excel/OPM&#32463;&#27982;&#25968;&#20540;/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D9" t="str">
            <v>cash</v>
          </cell>
          <cell r="E9">
            <v>1</v>
          </cell>
        </row>
        <row r="10">
          <cell r="B10" t="str">
            <v>色子</v>
          </cell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</row>
        <row r="136">
          <cell r="A136">
            <v>612</v>
          </cell>
          <cell r="D136" t="str">
            <v>prop,612</v>
          </cell>
        </row>
        <row r="137">
          <cell r="A137">
            <v>613</v>
          </cell>
          <cell r="D137" t="str">
            <v>prop,613</v>
          </cell>
        </row>
        <row r="138">
          <cell r="A138">
            <v>614</v>
          </cell>
          <cell r="D138" t="str">
            <v>prop,614</v>
          </cell>
        </row>
        <row r="139">
          <cell r="A139">
            <v>615</v>
          </cell>
          <cell r="D139" t="str">
            <v>prop,615</v>
          </cell>
        </row>
        <row r="140">
          <cell r="A140">
            <v>616</v>
          </cell>
          <cell r="B140" t="str">
            <v>公会礼包</v>
          </cell>
          <cell r="D140" t="str">
            <v>prop,616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9">
          <cell r="A189" t="str">
            <v>英雄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50"/>
  <sheetViews>
    <sheetView workbookViewId="0">
      <selection activeCell="K3" sqref="K3"/>
    </sheetView>
  </sheetViews>
  <sheetFormatPr baseColWidth="10" defaultColWidth="8.83203125" defaultRowHeight="13" x14ac:dyDescent="0.15"/>
  <cols>
    <col min="1" max="3" width="8.83203125" style="50"/>
    <col min="4" max="4" width="9.5" style="50" bestFit="1" customWidth="1"/>
    <col min="5" max="5" width="8.83203125" style="50"/>
    <col min="6" max="6" width="10.33203125" style="50" bestFit="1" customWidth="1"/>
    <col min="7" max="8" width="8.83203125" style="50"/>
    <col min="9" max="9" width="17.1640625" style="50" bestFit="1" customWidth="1"/>
    <col min="10" max="12" width="8.83203125" style="53"/>
    <col min="13" max="13" width="8.83203125" style="50"/>
    <col min="14" max="14" width="7.5" style="50" bestFit="1" customWidth="1"/>
    <col min="15" max="16" width="9.5" style="50" bestFit="1" customWidth="1"/>
    <col min="17" max="17" width="10.1640625" style="50" bestFit="1" customWidth="1"/>
    <col min="18" max="18" width="7.5" style="50" bestFit="1" customWidth="1"/>
    <col min="19" max="19" width="18.33203125" style="50" bestFit="1" customWidth="1"/>
    <col min="20" max="20" width="9.5" style="50" bestFit="1" customWidth="1"/>
    <col min="21" max="21" width="27.1640625" style="50" bestFit="1" customWidth="1"/>
    <col min="22" max="16384" width="8.83203125" style="50"/>
  </cols>
  <sheetData>
    <row r="1" spans="1:21" x14ac:dyDescent="0.15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 x14ac:dyDescent="0.15">
      <c r="B2" s="84" t="s">
        <v>198</v>
      </c>
      <c r="C2" s="85" t="s">
        <v>15</v>
      </c>
      <c r="D2" s="85" t="s">
        <v>16</v>
      </c>
      <c r="E2" s="85" t="s">
        <v>17</v>
      </c>
      <c r="F2" s="86" t="s">
        <v>18</v>
      </c>
      <c r="G2" s="86" t="s">
        <v>19</v>
      </c>
      <c r="H2" s="86" t="s">
        <v>20</v>
      </c>
      <c r="I2" s="86" t="s">
        <v>21</v>
      </c>
      <c r="J2" s="86" t="s">
        <v>1973</v>
      </c>
      <c r="K2" s="86" t="s">
        <v>2037</v>
      </c>
      <c r="L2" s="86" t="s">
        <v>2038</v>
      </c>
      <c r="N2" s="87" t="s">
        <v>2039</v>
      </c>
      <c r="O2" s="87" t="s">
        <v>2040</v>
      </c>
      <c r="P2" s="87" t="s">
        <v>2041</v>
      </c>
      <c r="Q2" s="87" t="s">
        <v>2042</v>
      </c>
      <c r="R2" s="87" t="s">
        <v>2043</v>
      </c>
      <c r="S2" s="87" t="s">
        <v>2044</v>
      </c>
      <c r="T2" s="87" t="s">
        <v>2045</v>
      </c>
      <c r="U2" s="87" t="s">
        <v>2046</v>
      </c>
    </row>
    <row r="3" spans="1:21" x14ac:dyDescent="0.15">
      <c r="B3" s="84">
        <f>VALUE(LEFT(C3,FIND("-",C3)-1))</f>
        <v>1</v>
      </c>
      <c r="C3" s="88" t="s">
        <v>189</v>
      </c>
      <c r="D3" s="89">
        <v>2</v>
      </c>
      <c r="E3" s="89">
        <v>0</v>
      </c>
      <c r="F3" s="89">
        <v>1</v>
      </c>
      <c r="G3" s="89">
        <v>0</v>
      </c>
      <c r="H3" s="89">
        <v>1</v>
      </c>
      <c r="I3" s="89" t="s">
        <v>190</v>
      </c>
      <c r="J3" s="90">
        <v>1</v>
      </c>
      <c r="K3" s="87">
        <v>90</v>
      </c>
      <c r="L3" s="87">
        <v>100</v>
      </c>
      <c r="N3" s="87" t="s">
        <v>139</v>
      </c>
      <c r="O3" s="87">
        <v>2</v>
      </c>
      <c r="P3" s="87">
        <v>0</v>
      </c>
      <c r="Q3" s="87">
        <v>1</v>
      </c>
      <c r="R3" s="87" t="s">
        <v>140</v>
      </c>
      <c r="S3" s="87" t="s">
        <v>141</v>
      </c>
      <c r="T3" s="87">
        <v>3</v>
      </c>
      <c r="U3" s="87" t="s">
        <v>142</v>
      </c>
    </row>
    <row r="4" spans="1:21" x14ac:dyDescent="0.15">
      <c r="B4" s="84">
        <f t="shared" ref="B4:B50" si="0">VALUE(LEFT(C4,FIND("-",C4)-1))</f>
        <v>2</v>
      </c>
      <c r="C4" s="91" t="s">
        <v>22</v>
      </c>
      <c r="D4" s="92">
        <v>3</v>
      </c>
      <c r="E4" s="92">
        <v>0</v>
      </c>
      <c r="F4" s="92">
        <v>0</v>
      </c>
      <c r="G4" s="92" t="s">
        <v>23</v>
      </c>
      <c r="H4" s="92">
        <v>2</v>
      </c>
      <c r="I4" s="92" t="s">
        <v>24</v>
      </c>
      <c r="J4" s="90">
        <v>2</v>
      </c>
      <c r="K4" s="87">
        <v>91</v>
      </c>
      <c r="L4" s="87">
        <v>107</v>
      </c>
      <c r="N4" s="87" t="s">
        <v>143</v>
      </c>
      <c r="O4" s="87">
        <v>3</v>
      </c>
      <c r="P4" s="87">
        <v>0</v>
      </c>
      <c r="Q4" s="87">
        <v>1</v>
      </c>
      <c r="R4" s="87" t="s">
        <v>140</v>
      </c>
      <c r="S4" s="87" t="s">
        <v>141</v>
      </c>
      <c r="T4" s="87">
        <v>3</v>
      </c>
      <c r="U4" s="87" t="s">
        <v>142</v>
      </c>
    </row>
    <row r="5" spans="1:21" x14ac:dyDescent="0.15">
      <c r="B5" s="84">
        <f t="shared" si="0"/>
        <v>2</v>
      </c>
      <c r="C5" s="91" t="s">
        <v>25</v>
      </c>
      <c r="D5" s="92">
        <v>3</v>
      </c>
      <c r="E5" s="92">
        <v>0</v>
      </c>
      <c r="F5" s="92">
        <v>1</v>
      </c>
      <c r="G5" s="92" t="s">
        <v>23</v>
      </c>
      <c r="H5" s="92" t="s">
        <v>26</v>
      </c>
      <c r="I5" s="92" t="s">
        <v>27</v>
      </c>
      <c r="J5" s="90">
        <v>3</v>
      </c>
      <c r="K5" s="87">
        <v>92</v>
      </c>
      <c r="L5" s="87">
        <v>113</v>
      </c>
      <c r="N5" s="87" t="s">
        <v>144</v>
      </c>
      <c r="O5" s="87">
        <v>3</v>
      </c>
      <c r="P5" s="87">
        <v>0</v>
      </c>
      <c r="Q5" s="87">
        <v>1</v>
      </c>
      <c r="R5" s="87">
        <v>0</v>
      </c>
      <c r="S5" s="87" t="s">
        <v>141</v>
      </c>
      <c r="T5" s="87">
        <v>3</v>
      </c>
      <c r="U5" s="87" t="s">
        <v>145</v>
      </c>
    </row>
    <row r="6" spans="1:21" x14ac:dyDescent="0.15">
      <c r="B6" s="84">
        <f t="shared" si="0"/>
        <v>2</v>
      </c>
      <c r="C6" s="91" t="s">
        <v>28</v>
      </c>
      <c r="D6" s="92">
        <v>2</v>
      </c>
      <c r="E6" s="92">
        <v>0</v>
      </c>
      <c r="F6" s="92">
        <v>1</v>
      </c>
      <c r="G6" s="92">
        <v>0</v>
      </c>
      <c r="H6" s="92" t="s">
        <v>26</v>
      </c>
      <c r="I6" s="92" t="s">
        <v>27</v>
      </c>
      <c r="J6" s="90">
        <v>4</v>
      </c>
      <c r="K6" s="87">
        <v>93</v>
      </c>
      <c r="L6" s="87">
        <v>120</v>
      </c>
      <c r="N6" s="87" t="s">
        <v>146</v>
      </c>
      <c r="O6" s="87">
        <v>4</v>
      </c>
      <c r="P6" s="87">
        <v>0</v>
      </c>
      <c r="Q6" s="87">
        <v>1</v>
      </c>
      <c r="R6" s="87">
        <v>0</v>
      </c>
      <c r="S6" s="87" t="s">
        <v>141</v>
      </c>
      <c r="T6" s="87">
        <v>3</v>
      </c>
      <c r="U6" s="87" t="s">
        <v>142</v>
      </c>
    </row>
    <row r="7" spans="1:21" x14ac:dyDescent="0.15">
      <c r="B7" s="84">
        <f t="shared" si="0"/>
        <v>3</v>
      </c>
      <c r="C7" s="91" t="s">
        <v>29</v>
      </c>
      <c r="D7" s="92">
        <v>3</v>
      </c>
      <c r="E7" s="92">
        <v>0</v>
      </c>
      <c r="F7" s="92">
        <v>0</v>
      </c>
      <c r="G7" s="92">
        <v>0</v>
      </c>
      <c r="H7" s="92" t="s">
        <v>26</v>
      </c>
      <c r="I7" s="92" t="s">
        <v>30</v>
      </c>
      <c r="J7" s="90">
        <v>5</v>
      </c>
      <c r="K7" s="87">
        <v>94</v>
      </c>
      <c r="L7" s="87">
        <v>127</v>
      </c>
      <c r="N7" s="87" t="s">
        <v>147</v>
      </c>
      <c r="O7" s="87">
        <v>4</v>
      </c>
      <c r="P7" s="87">
        <v>0</v>
      </c>
      <c r="Q7" s="87">
        <v>1</v>
      </c>
      <c r="R7" s="87" t="s">
        <v>140</v>
      </c>
      <c r="S7" s="87" t="s">
        <v>141</v>
      </c>
      <c r="T7" s="87">
        <v>3</v>
      </c>
      <c r="U7" s="87" t="s">
        <v>142</v>
      </c>
    </row>
    <row r="8" spans="1:21" x14ac:dyDescent="0.15">
      <c r="B8" s="84">
        <f t="shared" si="0"/>
        <v>3</v>
      </c>
      <c r="C8" s="91" t="s">
        <v>31</v>
      </c>
      <c r="D8" s="92">
        <v>3</v>
      </c>
      <c r="E8" s="92">
        <v>0</v>
      </c>
      <c r="F8" s="92">
        <v>1</v>
      </c>
      <c r="G8" s="92" t="s">
        <v>23</v>
      </c>
      <c r="H8" s="92" t="s">
        <v>26</v>
      </c>
      <c r="I8" s="92" t="s">
        <v>32</v>
      </c>
      <c r="J8" s="90">
        <v>7</v>
      </c>
      <c r="K8" s="87">
        <v>95</v>
      </c>
      <c r="L8" s="87">
        <v>133</v>
      </c>
      <c r="N8" s="87" t="s">
        <v>148</v>
      </c>
      <c r="O8" s="87">
        <v>4</v>
      </c>
      <c r="P8" s="87">
        <v>0</v>
      </c>
      <c r="Q8" s="87">
        <v>1</v>
      </c>
      <c r="R8" s="87">
        <v>0</v>
      </c>
      <c r="S8" s="87" t="s">
        <v>141</v>
      </c>
      <c r="T8" s="87">
        <v>4</v>
      </c>
      <c r="U8" s="87" t="s">
        <v>149</v>
      </c>
    </row>
    <row r="9" spans="1:21" x14ac:dyDescent="0.15">
      <c r="B9" s="84">
        <f t="shared" si="0"/>
        <v>3</v>
      </c>
      <c r="C9" s="91" t="s">
        <v>33</v>
      </c>
      <c r="D9" s="92">
        <v>3</v>
      </c>
      <c r="E9" s="92">
        <v>0</v>
      </c>
      <c r="F9" s="92">
        <v>1</v>
      </c>
      <c r="G9" s="92" t="s">
        <v>34</v>
      </c>
      <c r="H9" s="92" t="s">
        <v>26</v>
      </c>
      <c r="I9" s="92" t="s">
        <v>27</v>
      </c>
      <c r="J9" s="90">
        <v>9</v>
      </c>
      <c r="K9" s="87">
        <v>96</v>
      </c>
      <c r="L9" s="87">
        <v>140</v>
      </c>
      <c r="N9" s="87" t="s">
        <v>150</v>
      </c>
      <c r="O9" s="87">
        <v>5</v>
      </c>
      <c r="P9" s="87">
        <v>1</v>
      </c>
      <c r="Q9" s="87">
        <v>1</v>
      </c>
      <c r="R9" s="87" t="s">
        <v>151</v>
      </c>
      <c r="S9" s="87" t="s">
        <v>141</v>
      </c>
      <c r="T9" s="87">
        <v>4</v>
      </c>
      <c r="U9" s="87" t="s">
        <v>152</v>
      </c>
    </row>
    <row r="10" spans="1:21" x14ac:dyDescent="0.15">
      <c r="B10" s="84">
        <f t="shared" si="0"/>
        <v>4</v>
      </c>
      <c r="C10" s="91" t="s">
        <v>35</v>
      </c>
      <c r="D10" s="92">
        <v>3</v>
      </c>
      <c r="E10" s="92" t="s">
        <v>23</v>
      </c>
      <c r="F10" s="92">
        <v>1</v>
      </c>
      <c r="G10" s="92">
        <v>0</v>
      </c>
      <c r="H10" s="92" t="s">
        <v>26</v>
      </c>
      <c r="I10" s="92" t="s">
        <v>27</v>
      </c>
      <c r="J10" s="90">
        <v>10</v>
      </c>
      <c r="K10" s="87">
        <v>97</v>
      </c>
      <c r="L10" s="87">
        <v>145</v>
      </c>
      <c r="N10" s="87" t="s">
        <v>153</v>
      </c>
      <c r="O10" s="87">
        <v>5</v>
      </c>
      <c r="P10" s="87">
        <v>1</v>
      </c>
      <c r="Q10" s="87">
        <v>1</v>
      </c>
      <c r="R10" s="87">
        <v>0</v>
      </c>
      <c r="S10" s="87" t="s">
        <v>141</v>
      </c>
      <c r="T10" s="87">
        <v>4</v>
      </c>
      <c r="U10" s="87" t="s">
        <v>142</v>
      </c>
    </row>
    <row r="11" spans="1:21" x14ac:dyDescent="0.15">
      <c r="B11" s="84">
        <f t="shared" si="0"/>
        <v>4</v>
      </c>
      <c r="C11" s="91" t="s">
        <v>36</v>
      </c>
      <c r="D11" s="92">
        <v>3</v>
      </c>
      <c r="E11" s="92">
        <v>1</v>
      </c>
      <c r="F11" s="92">
        <v>1</v>
      </c>
      <c r="G11" s="92" t="s">
        <v>23</v>
      </c>
      <c r="H11" s="92">
        <v>2</v>
      </c>
      <c r="I11" s="92" t="s">
        <v>27</v>
      </c>
      <c r="J11" s="90">
        <v>13</v>
      </c>
      <c r="K11" s="87">
        <v>98</v>
      </c>
      <c r="L11" s="87">
        <v>150</v>
      </c>
      <c r="N11" s="87" t="s">
        <v>154</v>
      </c>
      <c r="O11" s="87">
        <v>5</v>
      </c>
      <c r="P11" s="87">
        <v>1</v>
      </c>
      <c r="Q11" s="87">
        <v>1</v>
      </c>
      <c r="R11" s="87">
        <v>0</v>
      </c>
      <c r="S11" s="87" t="s">
        <v>141</v>
      </c>
      <c r="T11" s="87">
        <v>4</v>
      </c>
      <c r="U11" s="87" t="s">
        <v>142</v>
      </c>
    </row>
    <row r="12" spans="1:21" x14ac:dyDescent="0.15">
      <c r="B12" s="84">
        <f t="shared" si="0"/>
        <v>4</v>
      </c>
      <c r="C12" s="91" t="s">
        <v>37</v>
      </c>
      <c r="D12" s="92">
        <v>3</v>
      </c>
      <c r="E12" s="92">
        <v>1</v>
      </c>
      <c r="F12" s="92">
        <v>1</v>
      </c>
      <c r="G12" s="92">
        <v>0</v>
      </c>
      <c r="H12" s="92">
        <v>2</v>
      </c>
      <c r="I12" s="92" t="s">
        <v>27</v>
      </c>
      <c r="J12" s="90">
        <v>16</v>
      </c>
      <c r="K12" s="87">
        <v>99</v>
      </c>
      <c r="L12" s="87">
        <v>155</v>
      </c>
      <c r="N12" s="87" t="s">
        <v>155</v>
      </c>
      <c r="O12" s="87">
        <v>5</v>
      </c>
      <c r="P12" s="87">
        <v>1</v>
      </c>
      <c r="Q12" s="87">
        <v>1</v>
      </c>
      <c r="R12" s="87" t="s">
        <v>151</v>
      </c>
      <c r="S12" s="87" t="s">
        <v>141</v>
      </c>
      <c r="T12" s="87">
        <v>4</v>
      </c>
      <c r="U12" s="87" t="s">
        <v>142</v>
      </c>
    </row>
    <row r="13" spans="1:21" x14ac:dyDescent="0.15">
      <c r="B13" s="84">
        <f t="shared" si="0"/>
        <v>4</v>
      </c>
      <c r="C13" s="91" t="s">
        <v>38</v>
      </c>
      <c r="D13" s="92">
        <v>3</v>
      </c>
      <c r="E13" s="92">
        <v>1</v>
      </c>
      <c r="F13" s="92">
        <v>1</v>
      </c>
      <c r="G13" s="92" t="s">
        <v>34</v>
      </c>
      <c r="H13" s="92">
        <v>2</v>
      </c>
      <c r="I13" s="92" t="s">
        <v>27</v>
      </c>
      <c r="J13" s="90">
        <v>17</v>
      </c>
      <c r="K13" s="87">
        <v>100</v>
      </c>
      <c r="L13" s="87">
        <v>160</v>
      </c>
      <c r="N13" s="87" t="s">
        <v>156</v>
      </c>
      <c r="O13" s="87">
        <v>5</v>
      </c>
      <c r="P13" s="87">
        <v>1</v>
      </c>
      <c r="Q13" s="87">
        <v>1</v>
      </c>
      <c r="R13" s="87">
        <v>0</v>
      </c>
      <c r="S13" s="87" t="s">
        <v>141</v>
      </c>
      <c r="T13" s="87">
        <v>4</v>
      </c>
      <c r="U13" s="87" t="s">
        <v>142</v>
      </c>
    </row>
    <row r="14" spans="1:21" x14ac:dyDescent="0.15">
      <c r="B14" s="84">
        <f t="shared" si="0"/>
        <v>5</v>
      </c>
      <c r="C14" s="91" t="s">
        <v>39</v>
      </c>
      <c r="D14" s="92">
        <v>4</v>
      </c>
      <c r="E14" s="92">
        <v>1</v>
      </c>
      <c r="F14" s="92">
        <v>0</v>
      </c>
      <c r="G14" s="92">
        <v>0</v>
      </c>
      <c r="H14" s="92">
        <v>2</v>
      </c>
      <c r="I14" s="92" t="s">
        <v>40</v>
      </c>
      <c r="J14" s="90">
        <v>22</v>
      </c>
      <c r="K14" s="87">
        <v>101</v>
      </c>
      <c r="L14" s="87">
        <v>165</v>
      </c>
      <c r="N14" s="87" t="s">
        <v>157</v>
      </c>
      <c r="O14" s="87">
        <v>5</v>
      </c>
      <c r="P14" s="87">
        <v>1</v>
      </c>
      <c r="Q14" s="87">
        <v>1</v>
      </c>
      <c r="R14" s="87" t="s">
        <v>151</v>
      </c>
      <c r="S14" s="87" t="s">
        <v>141</v>
      </c>
      <c r="T14" s="87">
        <v>3</v>
      </c>
      <c r="U14" s="87" t="s">
        <v>142</v>
      </c>
    </row>
    <row r="15" spans="1:21" x14ac:dyDescent="0.15">
      <c r="B15" s="84">
        <f t="shared" si="0"/>
        <v>5</v>
      </c>
      <c r="C15" s="91" t="s">
        <v>41</v>
      </c>
      <c r="D15" s="92">
        <v>6</v>
      </c>
      <c r="E15" s="92">
        <v>0</v>
      </c>
      <c r="F15" s="92">
        <v>1</v>
      </c>
      <c r="G15" s="92">
        <v>0</v>
      </c>
      <c r="H15" s="92">
        <v>4</v>
      </c>
      <c r="I15" s="92" t="s">
        <v>27</v>
      </c>
      <c r="J15" s="90">
        <v>24</v>
      </c>
      <c r="K15" s="87">
        <v>102</v>
      </c>
      <c r="L15" s="87">
        <v>170</v>
      </c>
      <c r="N15" s="87" t="s">
        <v>158</v>
      </c>
      <c r="O15" s="87">
        <v>6</v>
      </c>
      <c r="P15" s="87">
        <v>1</v>
      </c>
      <c r="Q15" s="87">
        <v>1</v>
      </c>
      <c r="R15" s="87">
        <v>0</v>
      </c>
      <c r="S15" s="87" t="s">
        <v>141</v>
      </c>
      <c r="T15" s="87">
        <v>3</v>
      </c>
      <c r="U15" s="87" t="s">
        <v>142</v>
      </c>
    </row>
    <row r="16" spans="1:21" x14ac:dyDescent="0.15">
      <c r="B16" s="84">
        <f t="shared" si="0"/>
        <v>5</v>
      </c>
      <c r="C16" s="91" t="s">
        <v>42</v>
      </c>
      <c r="D16" s="92">
        <v>3</v>
      </c>
      <c r="E16" s="92">
        <v>1</v>
      </c>
      <c r="F16" s="92">
        <v>1</v>
      </c>
      <c r="G16" s="92">
        <v>0</v>
      </c>
      <c r="H16" s="92">
        <v>2</v>
      </c>
      <c r="I16" s="92" t="s">
        <v>27</v>
      </c>
      <c r="J16" s="90">
        <v>27</v>
      </c>
      <c r="K16" s="87">
        <v>105</v>
      </c>
      <c r="L16" s="87">
        <v>175</v>
      </c>
      <c r="N16" s="87" t="s">
        <v>159</v>
      </c>
      <c r="O16" s="87">
        <v>6</v>
      </c>
      <c r="P16" s="87">
        <v>1</v>
      </c>
      <c r="Q16" s="87">
        <v>1</v>
      </c>
      <c r="R16" s="87">
        <v>0</v>
      </c>
      <c r="S16" s="87" t="s">
        <v>141</v>
      </c>
      <c r="T16" s="87">
        <v>3</v>
      </c>
      <c r="U16" s="87" t="s">
        <v>142</v>
      </c>
    </row>
    <row r="17" spans="2:21" x14ac:dyDescent="0.15">
      <c r="B17" s="84">
        <f t="shared" si="0"/>
        <v>5</v>
      </c>
      <c r="C17" s="91" t="s">
        <v>43</v>
      </c>
      <c r="D17" s="92">
        <v>3</v>
      </c>
      <c r="E17" s="92">
        <v>1</v>
      </c>
      <c r="F17" s="92">
        <v>1</v>
      </c>
      <c r="G17" s="92" t="s">
        <v>34</v>
      </c>
      <c r="H17" s="92">
        <v>2</v>
      </c>
      <c r="I17" s="92" t="s">
        <v>27</v>
      </c>
      <c r="J17" s="90">
        <v>31</v>
      </c>
      <c r="K17" s="87">
        <v>108</v>
      </c>
      <c r="L17" s="87">
        <v>180</v>
      </c>
      <c r="N17" s="87" t="s">
        <v>160</v>
      </c>
      <c r="O17" s="87">
        <v>6</v>
      </c>
      <c r="P17" s="87">
        <v>1</v>
      </c>
      <c r="Q17" s="87">
        <v>1</v>
      </c>
      <c r="R17" s="87" t="s">
        <v>151</v>
      </c>
      <c r="S17" s="87" t="s">
        <v>141</v>
      </c>
      <c r="T17" s="87">
        <v>4</v>
      </c>
      <c r="U17" s="87" t="s">
        <v>142</v>
      </c>
    </row>
    <row r="18" spans="2:21" x14ac:dyDescent="0.15">
      <c r="B18" s="84">
        <f t="shared" si="0"/>
        <v>6</v>
      </c>
      <c r="C18" s="91" t="s">
        <v>44</v>
      </c>
      <c r="D18" s="92">
        <v>2</v>
      </c>
      <c r="E18" s="92">
        <v>1</v>
      </c>
      <c r="F18" s="92">
        <v>1</v>
      </c>
      <c r="G18" s="92">
        <v>0</v>
      </c>
      <c r="H18" s="92">
        <v>2</v>
      </c>
      <c r="I18" s="92" t="s">
        <v>27</v>
      </c>
      <c r="J18" s="90">
        <v>34</v>
      </c>
      <c r="K18" s="87">
        <v>111</v>
      </c>
      <c r="L18" s="87">
        <v>185</v>
      </c>
      <c r="N18" s="87" t="s">
        <v>161</v>
      </c>
      <c r="O18" s="87">
        <v>6</v>
      </c>
      <c r="P18" s="87">
        <v>1</v>
      </c>
      <c r="Q18" s="87">
        <v>1</v>
      </c>
      <c r="R18" s="87" t="s">
        <v>151</v>
      </c>
      <c r="S18" s="87" t="s">
        <v>141</v>
      </c>
      <c r="T18" s="87">
        <v>4</v>
      </c>
      <c r="U18" s="87" t="s">
        <v>142</v>
      </c>
    </row>
    <row r="19" spans="2:21" x14ac:dyDescent="0.15">
      <c r="B19" s="84">
        <f t="shared" si="0"/>
        <v>6</v>
      </c>
      <c r="C19" s="91" t="s">
        <v>45</v>
      </c>
      <c r="D19" s="92">
        <v>3</v>
      </c>
      <c r="E19" s="92">
        <v>1</v>
      </c>
      <c r="F19" s="92">
        <v>1</v>
      </c>
      <c r="G19" s="92">
        <v>0</v>
      </c>
      <c r="H19" s="92">
        <v>2</v>
      </c>
      <c r="I19" s="92" t="s">
        <v>27</v>
      </c>
      <c r="J19" s="90">
        <v>37</v>
      </c>
      <c r="K19" s="87">
        <v>114</v>
      </c>
      <c r="L19" s="87">
        <v>190</v>
      </c>
      <c r="N19" s="87" t="s">
        <v>162</v>
      </c>
      <c r="O19" s="87">
        <v>6</v>
      </c>
      <c r="P19" s="87">
        <v>1</v>
      </c>
      <c r="Q19" s="87">
        <v>1</v>
      </c>
      <c r="R19" s="87" t="s">
        <v>151</v>
      </c>
      <c r="S19" s="87" t="s">
        <v>141</v>
      </c>
      <c r="T19" s="87">
        <v>4</v>
      </c>
      <c r="U19" s="87" t="s">
        <v>142</v>
      </c>
    </row>
    <row r="20" spans="2:21" x14ac:dyDescent="0.15">
      <c r="B20" s="84">
        <f t="shared" si="0"/>
        <v>6</v>
      </c>
      <c r="C20" s="91" t="s">
        <v>46</v>
      </c>
      <c r="D20" s="92">
        <v>3</v>
      </c>
      <c r="E20" s="92">
        <v>1</v>
      </c>
      <c r="F20" s="92">
        <v>1</v>
      </c>
      <c r="G20" s="92">
        <v>0</v>
      </c>
      <c r="H20" s="92">
        <v>2</v>
      </c>
      <c r="I20" s="92" t="s">
        <v>27</v>
      </c>
      <c r="J20" s="90">
        <v>38</v>
      </c>
      <c r="K20" s="87">
        <v>117</v>
      </c>
      <c r="L20" s="87">
        <v>195</v>
      </c>
      <c r="N20" s="87" t="s">
        <v>163</v>
      </c>
      <c r="O20" s="87">
        <v>6</v>
      </c>
      <c r="P20" s="87">
        <v>1</v>
      </c>
      <c r="Q20" s="87">
        <v>1</v>
      </c>
      <c r="R20" s="87" t="s">
        <v>151</v>
      </c>
      <c r="S20" s="87" t="s">
        <v>141</v>
      </c>
      <c r="T20" s="87">
        <v>4</v>
      </c>
      <c r="U20" s="87" t="s">
        <v>142</v>
      </c>
    </row>
    <row r="21" spans="2:21" x14ac:dyDescent="0.15">
      <c r="B21" s="84">
        <f t="shared" si="0"/>
        <v>6</v>
      </c>
      <c r="C21" s="91" t="s">
        <v>47</v>
      </c>
      <c r="D21" s="92">
        <v>4</v>
      </c>
      <c r="E21" s="92">
        <v>1</v>
      </c>
      <c r="F21" s="92">
        <v>1</v>
      </c>
      <c r="G21" s="92">
        <v>0</v>
      </c>
      <c r="H21" s="92">
        <v>2</v>
      </c>
      <c r="I21" s="92" t="s">
        <v>48</v>
      </c>
      <c r="J21" s="90">
        <v>39</v>
      </c>
      <c r="K21" s="87">
        <v>120</v>
      </c>
      <c r="L21" s="87">
        <v>200</v>
      </c>
      <c r="N21" s="87" t="s">
        <v>164</v>
      </c>
      <c r="O21" s="87">
        <v>6</v>
      </c>
      <c r="P21" s="87">
        <v>1</v>
      </c>
      <c r="Q21" s="87">
        <v>1</v>
      </c>
      <c r="R21" s="87">
        <v>0</v>
      </c>
      <c r="S21" s="87" t="s">
        <v>141</v>
      </c>
      <c r="T21" s="87">
        <v>4</v>
      </c>
      <c r="U21" s="87" t="s">
        <v>145</v>
      </c>
    </row>
    <row r="22" spans="2:21" x14ac:dyDescent="0.15">
      <c r="B22" s="84">
        <f t="shared" si="0"/>
        <v>7</v>
      </c>
      <c r="C22" s="91" t="s">
        <v>49</v>
      </c>
      <c r="D22" s="92">
        <v>3</v>
      </c>
      <c r="E22" s="92">
        <v>1</v>
      </c>
      <c r="F22" s="92">
        <v>1</v>
      </c>
      <c r="G22" s="92" t="s">
        <v>34</v>
      </c>
      <c r="H22" s="92">
        <v>2</v>
      </c>
      <c r="I22" s="92" t="s">
        <v>27</v>
      </c>
      <c r="J22" s="90">
        <v>41</v>
      </c>
      <c r="K22" s="87">
        <v>123</v>
      </c>
      <c r="L22" s="87">
        <v>205</v>
      </c>
      <c r="N22" s="87" t="s">
        <v>165</v>
      </c>
      <c r="O22" s="87">
        <v>6</v>
      </c>
      <c r="P22" s="87">
        <v>1</v>
      </c>
      <c r="Q22" s="87">
        <v>1</v>
      </c>
      <c r="R22" s="87">
        <v>0</v>
      </c>
      <c r="S22" s="87" t="s">
        <v>141</v>
      </c>
      <c r="T22" s="87">
        <v>4</v>
      </c>
      <c r="U22" s="87" t="s">
        <v>142</v>
      </c>
    </row>
    <row r="23" spans="2:21" x14ac:dyDescent="0.15">
      <c r="B23" s="84">
        <f t="shared" si="0"/>
        <v>7</v>
      </c>
      <c r="C23" s="91" t="s">
        <v>50</v>
      </c>
      <c r="D23" s="92">
        <v>3</v>
      </c>
      <c r="E23" s="92">
        <v>1</v>
      </c>
      <c r="F23" s="92">
        <v>1</v>
      </c>
      <c r="G23" s="92" t="s">
        <v>34</v>
      </c>
      <c r="H23" s="92">
        <v>2</v>
      </c>
      <c r="I23" s="92" t="s">
        <v>27</v>
      </c>
      <c r="J23" s="90">
        <v>42</v>
      </c>
      <c r="K23" s="87">
        <v>126</v>
      </c>
      <c r="L23" s="87">
        <v>210</v>
      </c>
      <c r="N23" s="87" t="s">
        <v>166</v>
      </c>
      <c r="O23" s="87">
        <v>6</v>
      </c>
      <c r="P23" s="87">
        <v>1</v>
      </c>
      <c r="Q23" s="87">
        <v>1</v>
      </c>
      <c r="R23" s="87" t="s">
        <v>151</v>
      </c>
      <c r="S23" s="87" t="s">
        <v>141</v>
      </c>
      <c r="T23" s="87">
        <v>4</v>
      </c>
      <c r="U23" s="87" t="s">
        <v>142</v>
      </c>
    </row>
    <row r="24" spans="2:21" x14ac:dyDescent="0.15">
      <c r="B24" s="84">
        <f t="shared" si="0"/>
        <v>7</v>
      </c>
      <c r="C24" s="91" t="s">
        <v>51</v>
      </c>
      <c r="D24" s="92">
        <v>3</v>
      </c>
      <c r="E24" s="92">
        <v>1</v>
      </c>
      <c r="F24" s="92">
        <v>1</v>
      </c>
      <c r="G24" s="92">
        <v>0</v>
      </c>
      <c r="H24" s="92">
        <v>2</v>
      </c>
      <c r="I24" s="92" t="s">
        <v>27</v>
      </c>
      <c r="J24" s="90">
        <v>43</v>
      </c>
      <c r="K24" s="87">
        <v>129</v>
      </c>
      <c r="L24" s="87">
        <v>215</v>
      </c>
      <c r="N24" s="87" t="s">
        <v>167</v>
      </c>
      <c r="O24" s="87">
        <v>6</v>
      </c>
      <c r="P24" s="87">
        <v>1</v>
      </c>
      <c r="Q24" s="87">
        <v>1</v>
      </c>
      <c r="R24" s="87">
        <v>0</v>
      </c>
      <c r="S24" s="87" t="s">
        <v>141</v>
      </c>
      <c r="T24" s="87">
        <v>4</v>
      </c>
      <c r="U24" s="87" t="s">
        <v>142</v>
      </c>
    </row>
    <row r="25" spans="2:21" x14ac:dyDescent="0.15">
      <c r="B25" s="84">
        <f t="shared" si="0"/>
        <v>7</v>
      </c>
      <c r="C25" s="91" t="s">
        <v>52</v>
      </c>
      <c r="D25" s="92">
        <v>3</v>
      </c>
      <c r="E25" s="92">
        <v>1</v>
      </c>
      <c r="F25" s="92">
        <v>1</v>
      </c>
      <c r="G25" s="92" t="s">
        <v>34</v>
      </c>
      <c r="H25" s="92">
        <v>3</v>
      </c>
      <c r="I25" s="92" t="s">
        <v>27</v>
      </c>
      <c r="J25" s="90">
        <v>44</v>
      </c>
      <c r="K25" s="87">
        <v>132</v>
      </c>
      <c r="L25" s="87">
        <v>220</v>
      </c>
      <c r="N25" s="87" t="s">
        <v>168</v>
      </c>
      <c r="O25" s="87">
        <v>6</v>
      </c>
      <c r="P25" s="87">
        <v>1</v>
      </c>
      <c r="Q25" s="87">
        <v>1</v>
      </c>
      <c r="R25" s="87">
        <v>0</v>
      </c>
      <c r="S25" s="87" t="s">
        <v>141</v>
      </c>
      <c r="T25" s="87">
        <v>4</v>
      </c>
      <c r="U25" s="87" t="s">
        <v>152</v>
      </c>
    </row>
    <row r="26" spans="2:21" x14ac:dyDescent="0.15">
      <c r="B26" s="84">
        <f t="shared" si="0"/>
        <v>8</v>
      </c>
      <c r="C26" s="91" t="s">
        <v>53</v>
      </c>
      <c r="D26" s="92">
        <v>3</v>
      </c>
      <c r="E26" s="92">
        <v>1</v>
      </c>
      <c r="F26" s="92">
        <v>1</v>
      </c>
      <c r="G26" s="92">
        <v>0</v>
      </c>
      <c r="H26" s="92">
        <v>2</v>
      </c>
      <c r="I26" s="92" t="s">
        <v>27</v>
      </c>
      <c r="J26" s="90">
        <v>45</v>
      </c>
      <c r="K26" s="87">
        <v>136</v>
      </c>
      <c r="L26" s="87">
        <v>227</v>
      </c>
      <c r="N26" s="87" t="s">
        <v>169</v>
      </c>
      <c r="O26" s="87">
        <v>6</v>
      </c>
      <c r="P26" s="87">
        <v>1</v>
      </c>
      <c r="Q26" s="87">
        <v>1</v>
      </c>
      <c r="R26" s="87" t="s">
        <v>151</v>
      </c>
      <c r="S26" s="87" t="s">
        <v>141</v>
      </c>
      <c r="T26" s="87">
        <v>4</v>
      </c>
      <c r="U26" s="87" t="s">
        <v>142</v>
      </c>
    </row>
    <row r="27" spans="2:21" x14ac:dyDescent="0.15">
      <c r="B27" s="84">
        <f t="shared" si="0"/>
        <v>8</v>
      </c>
      <c r="C27" s="91" t="s">
        <v>54</v>
      </c>
      <c r="D27" s="92">
        <v>4</v>
      </c>
      <c r="E27" s="92">
        <v>1</v>
      </c>
      <c r="F27" s="92">
        <v>1</v>
      </c>
      <c r="G27" s="92">
        <v>0</v>
      </c>
      <c r="H27" s="92">
        <v>3</v>
      </c>
      <c r="I27" s="92" t="s">
        <v>27</v>
      </c>
      <c r="J27" s="90">
        <v>46</v>
      </c>
      <c r="K27" s="87">
        <v>140</v>
      </c>
      <c r="L27" s="87">
        <v>233</v>
      </c>
      <c r="N27" s="87" t="s">
        <v>170</v>
      </c>
      <c r="O27" s="87">
        <v>6</v>
      </c>
      <c r="P27" s="87">
        <v>1</v>
      </c>
      <c r="Q27" s="87">
        <v>1</v>
      </c>
      <c r="R27" s="87" t="s">
        <v>151</v>
      </c>
      <c r="S27" s="87" t="s">
        <v>141</v>
      </c>
      <c r="T27" s="87">
        <v>4</v>
      </c>
      <c r="U27" s="87" t="s">
        <v>142</v>
      </c>
    </row>
    <row r="28" spans="2:21" x14ac:dyDescent="0.15">
      <c r="B28" s="84">
        <f t="shared" si="0"/>
        <v>8</v>
      </c>
      <c r="C28" s="91" t="s">
        <v>55</v>
      </c>
      <c r="D28" s="92">
        <v>4</v>
      </c>
      <c r="E28" s="92">
        <v>1</v>
      </c>
      <c r="F28" s="92">
        <v>1</v>
      </c>
      <c r="G28" s="92">
        <v>0</v>
      </c>
      <c r="H28" s="92">
        <v>2</v>
      </c>
      <c r="I28" s="92" t="s">
        <v>27</v>
      </c>
      <c r="J28" s="90">
        <v>48</v>
      </c>
      <c r="K28" s="87">
        <v>144</v>
      </c>
      <c r="L28" s="87">
        <v>240</v>
      </c>
      <c r="N28" s="87" t="s">
        <v>171</v>
      </c>
      <c r="O28" s="87">
        <v>6</v>
      </c>
      <c r="P28" s="87">
        <v>1</v>
      </c>
      <c r="Q28" s="87">
        <v>1</v>
      </c>
      <c r="R28" s="87">
        <v>0</v>
      </c>
      <c r="S28" s="87" t="s">
        <v>141</v>
      </c>
      <c r="T28" s="87">
        <v>4</v>
      </c>
      <c r="U28" s="87" t="s">
        <v>172</v>
      </c>
    </row>
    <row r="29" spans="2:21" x14ac:dyDescent="0.15">
      <c r="B29" s="84">
        <f t="shared" si="0"/>
        <v>9</v>
      </c>
      <c r="C29" s="91" t="s">
        <v>56</v>
      </c>
      <c r="D29" s="92">
        <v>4</v>
      </c>
      <c r="E29" s="92">
        <v>1</v>
      </c>
      <c r="F29" s="92">
        <v>1</v>
      </c>
      <c r="G29" s="92">
        <v>0</v>
      </c>
      <c r="H29" s="92">
        <v>2</v>
      </c>
      <c r="I29" s="92" t="s">
        <v>48</v>
      </c>
      <c r="J29" s="90">
        <v>50</v>
      </c>
      <c r="K29" s="87">
        <v>148</v>
      </c>
      <c r="L29" s="87">
        <v>247</v>
      </c>
      <c r="N29" s="87" t="s">
        <v>173</v>
      </c>
      <c r="O29" s="87">
        <v>6</v>
      </c>
      <c r="P29" s="87">
        <v>1</v>
      </c>
      <c r="Q29" s="87">
        <v>1</v>
      </c>
      <c r="R29" s="87" t="s">
        <v>151</v>
      </c>
      <c r="S29" s="87" t="s">
        <v>141</v>
      </c>
      <c r="T29" s="87">
        <v>4</v>
      </c>
      <c r="U29" s="87" t="s">
        <v>142</v>
      </c>
    </row>
    <row r="30" spans="2:21" x14ac:dyDescent="0.15">
      <c r="B30" s="84">
        <f t="shared" si="0"/>
        <v>9</v>
      </c>
      <c r="C30" s="91" t="s">
        <v>57</v>
      </c>
      <c r="D30" s="92">
        <v>4</v>
      </c>
      <c r="E30" s="92">
        <v>1</v>
      </c>
      <c r="F30" s="92">
        <v>1</v>
      </c>
      <c r="G30" s="92" t="s">
        <v>34</v>
      </c>
      <c r="H30" s="92">
        <v>2</v>
      </c>
      <c r="I30" s="92" t="s">
        <v>32</v>
      </c>
      <c r="J30" s="90">
        <v>51</v>
      </c>
      <c r="K30" s="87">
        <v>152</v>
      </c>
      <c r="L30" s="87">
        <v>253</v>
      </c>
      <c r="N30" s="87" t="s">
        <v>174</v>
      </c>
      <c r="O30" s="87">
        <v>7</v>
      </c>
      <c r="P30" s="87">
        <v>1</v>
      </c>
      <c r="Q30" s="87">
        <v>1</v>
      </c>
      <c r="R30" s="87" t="s">
        <v>151</v>
      </c>
      <c r="S30" s="87" t="s">
        <v>141</v>
      </c>
      <c r="T30" s="87">
        <v>4</v>
      </c>
      <c r="U30" s="87" t="s">
        <v>142</v>
      </c>
    </row>
    <row r="31" spans="2:21" x14ac:dyDescent="0.15">
      <c r="B31" s="84">
        <f t="shared" si="0"/>
        <v>9</v>
      </c>
      <c r="C31" s="91" t="s">
        <v>58</v>
      </c>
      <c r="D31" s="92">
        <v>4</v>
      </c>
      <c r="E31" s="92">
        <v>1</v>
      </c>
      <c r="F31" s="92">
        <v>1</v>
      </c>
      <c r="G31" s="92">
        <v>0</v>
      </c>
      <c r="H31" s="92">
        <v>2</v>
      </c>
      <c r="I31" s="92" t="s">
        <v>27</v>
      </c>
      <c r="J31" s="90">
        <v>53</v>
      </c>
      <c r="K31" s="87">
        <v>156</v>
      </c>
      <c r="L31" s="87">
        <v>260</v>
      </c>
      <c r="N31" s="87" t="s">
        <v>175</v>
      </c>
      <c r="O31" s="87">
        <v>7</v>
      </c>
      <c r="P31" s="87">
        <v>1</v>
      </c>
      <c r="Q31" s="87">
        <v>1</v>
      </c>
      <c r="R31" s="87" t="s">
        <v>151</v>
      </c>
      <c r="S31" s="87" t="s">
        <v>141</v>
      </c>
      <c r="T31" s="87">
        <v>4</v>
      </c>
      <c r="U31" s="87" t="s">
        <v>142</v>
      </c>
    </row>
    <row r="32" spans="2:21" x14ac:dyDescent="0.15">
      <c r="B32" s="84">
        <f t="shared" si="0"/>
        <v>10</v>
      </c>
      <c r="C32" s="91" t="s">
        <v>59</v>
      </c>
      <c r="D32" s="92">
        <v>3</v>
      </c>
      <c r="E32" s="92">
        <v>1</v>
      </c>
      <c r="F32" s="92">
        <v>0</v>
      </c>
      <c r="G32" s="92">
        <v>0</v>
      </c>
      <c r="H32" s="92">
        <v>2</v>
      </c>
      <c r="I32" s="92" t="s">
        <v>60</v>
      </c>
      <c r="J32" s="90">
        <v>54</v>
      </c>
      <c r="K32" s="87">
        <v>160</v>
      </c>
      <c r="L32" s="87">
        <v>267</v>
      </c>
      <c r="N32" s="87" t="s">
        <v>176</v>
      </c>
      <c r="O32" s="87">
        <v>7</v>
      </c>
      <c r="P32" s="87">
        <v>1</v>
      </c>
      <c r="Q32" s="87">
        <v>1</v>
      </c>
      <c r="R32" s="87" t="s">
        <v>151</v>
      </c>
      <c r="S32" s="87" t="s">
        <v>141</v>
      </c>
      <c r="T32" s="87">
        <v>4</v>
      </c>
      <c r="U32" s="87" t="s">
        <v>142</v>
      </c>
    </row>
    <row r="33" spans="2:21" x14ac:dyDescent="0.15">
      <c r="B33" s="84">
        <f t="shared" si="0"/>
        <v>10</v>
      </c>
      <c r="C33" s="91" t="s">
        <v>61</v>
      </c>
      <c r="D33" s="92">
        <v>4</v>
      </c>
      <c r="E33" s="92">
        <v>1</v>
      </c>
      <c r="F33" s="92">
        <v>1</v>
      </c>
      <c r="G33" s="92">
        <v>0</v>
      </c>
      <c r="H33" s="92">
        <v>2</v>
      </c>
      <c r="I33" s="92" t="s">
        <v>27</v>
      </c>
      <c r="J33" s="90">
        <v>55</v>
      </c>
      <c r="K33" s="87">
        <v>164</v>
      </c>
      <c r="L33" s="87">
        <v>273</v>
      </c>
      <c r="N33" s="87" t="s">
        <v>177</v>
      </c>
      <c r="O33" s="87">
        <v>7</v>
      </c>
      <c r="P33" s="87">
        <v>1</v>
      </c>
      <c r="Q33" s="87">
        <v>1</v>
      </c>
      <c r="R33" s="87" t="s">
        <v>151</v>
      </c>
      <c r="S33" s="87" t="s">
        <v>141</v>
      </c>
      <c r="T33" s="87">
        <v>4</v>
      </c>
      <c r="U33" s="87" t="s">
        <v>142</v>
      </c>
    </row>
    <row r="34" spans="2:21" x14ac:dyDescent="0.15">
      <c r="B34" s="84">
        <f t="shared" si="0"/>
        <v>10</v>
      </c>
      <c r="C34" s="91" t="s">
        <v>62</v>
      </c>
      <c r="D34" s="92">
        <v>4</v>
      </c>
      <c r="E34" s="92">
        <v>1</v>
      </c>
      <c r="F34" s="92">
        <v>1</v>
      </c>
      <c r="G34" s="92">
        <v>0</v>
      </c>
      <c r="H34" s="92">
        <v>4</v>
      </c>
      <c r="I34" s="92" t="s">
        <v>32</v>
      </c>
      <c r="J34" s="90">
        <v>57</v>
      </c>
      <c r="K34" s="87">
        <v>168</v>
      </c>
      <c r="L34" s="87">
        <v>280</v>
      </c>
      <c r="N34" s="87" t="s">
        <v>178</v>
      </c>
      <c r="O34" s="87">
        <v>7</v>
      </c>
      <c r="P34" s="87">
        <v>1</v>
      </c>
      <c r="Q34" s="87">
        <v>1</v>
      </c>
      <c r="R34" s="87" t="s">
        <v>151</v>
      </c>
      <c r="S34" s="87" t="s">
        <v>141</v>
      </c>
      <c r="T34" s="87">
        <v>4</v>
      </c>
      <c r="U34" s="87" t="s">
        <v>142</v>
      </c>
    </row>
    <row r="35" spans="2:21" x14ac:dyDescent="0.15">
      <c r="B35" s="84">
        <f t="shared" si="0"/>
        <v>11</v>
      </c>
      <c r="C35" s="91" t="s">
        <v>63</v>
      </c>
      <c r="D35" s="92">
        <v>5</v>
      </c>
      <c r="E35" s="92">
        <v>1</v>
      </c>
      <c r="F35" s="92">
        <v>1</v>
      </c>
      <c r="G35" s="92">
        <v>0</v>
      </c>
      <c r="H35" s="92">
        <v>2</v>
      </c>
      <c r="I35" s="92" t="s">
        <v>27</v>
      </c>
      <c r="J35" s="90">
        <v>59</v>
      </c>
      <c r="K35" s="87">
        <v>172</v>
      </c>
      <c r="L35" s="87">
        <v>287</v>
      </c>
      <c r="N35" s="87" t="s">
        <v>179</v>
      </c>
      <c r="O35" s="87">
        <v>7</v>
      </c>
      <c r="P35" s="87">
        <v>1</v>
      </c>
      <c r="Q35" s="87">
        <v>1</v>
      </c>
      <c r="R35" s="87" t="s">
        <v>151</v>
      </c>
      <c r="S35" s="87" t="s">
        <v>141</v>
      </c>
      <c r="T35" s="87">
        <v>4</v>
      </c>
      <c r="U35" s="87" t="s">
        <v>142</v>
      </c>
    </row>
    <row r="36" spans="2:21" x14ac:dyDescent="0.15">
      <c r="B36" s="84">
        <f t="shared" si="0"/>
        <v>11</v>
      </c>
      <c r="C36" s="91" t="s">
        <v>64</v>
      </c>
      <c r="D36" s="92">
        <v>5</v>
      </c>
      <c r="E36" s="92">
        <v>1</v>
      </c>
      <c r="F36" s="92">
        <v>0</v>
      </c>
      <c r="G36" s="92">
        <v>0</v>
      </c>
      <c r="H36" s="92">
        <v>2</v>
      </c>
      <c r="I36" s="92" t="s">
        <v>27</v>
      </c>
      <c r="J36" s="90">
        <v>61</v>
      </c>
      <c r="K36" s="87">
        <v>176</v>
      </c>
      <c r="L36" s="87">
        <v>293</v>
      </c>
      <c r="N36" s="87" t="s">
        <v>180</v>
      </c>
      <c r="O36" s="87">
        <v>7</v>
      </c>
      <c r="P36" s="87">
        <v>1</v>
      </c>
      <c r="Q36" s="87">
        <v>1</v>
      </c>
      <c r="R36" s="87" t="s">
        <v>151</v>
      </c>
      <c r="S36" s="87" t="s">
        <v>141</v>
      </c>
      <c r="T36" s="87">
        <v>4</v>
      </c>
      <c r="U36" s="87" t="s">
        <v>145</v>
      </c>
    </row>
    <row r="37" spans="2:21" x14ac:dyDescent="0.15">
      <c r="B37" s="84">
        <f t="shared" si="0"/>
        <v>11</v>
      </c>
      <c r="C37" s="91" t="s">
        <v>65</v>
      </c>
      <c r="D37" s="92">
        <v>5</v>
      </c>
      <c r="E37" s="92">
        <v>1</v>
      </c>
      <c r="F37" s="92">
        <v>1</v>
      </c>
      <c r="G37" s="92" t="s">
        <v>34</v>
      </c>
      <c r="H37" s="92">
        <v>2</v>
      </c>
      <c r="I37" s="92" t="s">
        <v>27</v>
      </c>
      <c r="J37" s="90">
        <v>64</v>
      </c>
      <c r="K37" s="87">
        <v>180</v>
      </c>
      <c r="L37" s="87">
        <v>300</v>
      </c>
      <c r="N37" s="87" t="s">
        <v>181</v>
      </c>
      <c r="O37" s="87">
        <v>7</v>
      </c>
      <c r="P37" s="87">
        <v>1</v>
      </c>
      <c r="Q37" s="87">
        <v>1</v>
      </c>
      <c r="R37" s="87" t="s">
        <v>151</v>
      </c>
      <c r="S37" s="87" t="s">
        <v>141</v>
      </c>
      <c r="T37" s="87">
        <v>4</v>
      </c>
      <c r="U37" s="87" t="s">
        <v>2047</v>
      </c>
    </row>
    <row r="38" spans="2:21" x14ac:dyDescent="0.15">
      <c r="B38" s="84">
        <f t="shared" si="0"/>
        <v>12</v>
      </c>
      <c r="C38" s="91" t="s">
        <v>66</v>
      </c>
      <c r="D38" s="92">
        <v>5</v>
      </c>
      <c r="E38" s="92">
        <v>1</v>
      </c>
      <c r="F38" s="92">
        <v>1</v>
      </c>
      <c r="G38" s="92" t="s">
        <v>34</v>
      </c>
      <c r="H38" s="92">
        <v>2</v>
      </c>
      <c r="I38" s="92" t="s">
        <v>27</v>
      </c>
      <c r="J38" s="90">
        <v>66</v>
      </c>
      <c r="K38" s="87">
        <v>186</v>
      </c>
      <c r="L38" s="87">
        <v>310</v>
      </c>
      <c r="N38" s="87" t="s">
        <v>182</v>
      </c>
      <c r="O38" s="87">
        <v>7</v>
      </c>
      <c r="P38" s="87">
        <v>1</v>
      </c>
      <c r="Q38" s="87">
        <v>1</v>
      </c>
      <c r="R38" s="87" t="s">
        <v>151</v>
      </c>
      <c r="S38" s="87" t="s">
        <v>141</v>
      </c>
      <c r="T38" s="87">
        <v>4</v>
      </c>
      <c r="U38" s="87" t="s">
        <v>142</v>
      </c>
    </row>
    <row r="39" spans="2:21" x14ac:dyDescent="0.15">
      <c r="B39" s="84">
        <f t="shared" si="0"/>
        <v>12</v>
      </c>
      <c r="C39" s="91" t="s">
        <v>67</v>
      </c>
      <c r="D39" s="92">
        <v>5</v>
      </c>
      <c r="E39" s="92">
        <v>1</v>
      </c>
      <c r="F39" s="92">
        <v>1</v>
      </c>
      <c r="G39" s="92" t="s">
        <v>34</v>
      </c>
      <c r="H39" s="92">
        <v>2</v>
      </c>
      <c r="I39" s="92" t="s">
        <v>27</v>
      </c>
      <c r="J39" s="90">
        <v>68</v>
      </c>
      <c r="K39" s="87">
        <v>192</v>
      </c>
      <c r="L39" s="87">
        <v>320</v>
      </c>
      <c r="N39" s="87" t="s">
        <v>183</v>
      </c>
      <c r="O39" s="87">
        <v>8</v>
      </c>
      <c r="P39" s="87">
        <v>1</v>
      </c>
      <c r="Q39" s="87">
        <v>1</v>
      </c>
      <c r="R39" s="87" t="s">
        <v>151</v>
      </c>
      <c r="S39" s="87" t="s">
        <v>141</v>
      </c>
      <c r="T39" s="87">
        <v>4</v>
      </c>
      <c r="U39" s="87" t="s">
        <v>142</v>
      </c>
    </row>
    <row r="40" spans="2:21" x14ac:dyDescent="0.15">
      <c r="B40" s="84">
        <f t="shared" si="0"/>
        <v>13</v>
      </c>
      <c r="C40" s="91" t="s">
        <v>68</v>
      </c>
      <c r="D40" s="92">
        <v>4</v>
      </c>
      <c r="E40" s="92">
        <v>1</v>
      </c>
      <c r="F40" s="92">
        <v>1</v>
      </c>
      <c r="G40" s="92">
        <v>0</v>
      </c>
      <c r="H40" s="92">
        <v>4</v>
      </c>
      <c r="I40" s="92" t="s">
        <v>27</v>
      </c>
      <c r="J40" s="90">
        <v>70</v>
      </c>
      <c r="K40" s="87">
        <v>195</v>
      </c>
      <c r="L40" s="87">
        <v>325</v>
      </c>
      <c r="N40" s="87" t="s">
        <v>184</v>
      </c>
      <c r="O40" s="87">
        <v>8</v>
      </c>
      <c r="P40" s="87">
        <v>1</v>
      </c>
      <c r="Q40" s="87">
        <v>1</v>
      </c>
      <c r="R40" s="87" t="s">
        <v>151</v>
      </c>
      <c r="S40" s="87" t="s">
        <v>141</v>
      </c>
      <c r="T40" s="87">
        <v>4</v>
      </c>
      <c r="U40" s="87" t="s">
        <v>142</v>
      </c>
    </row>
    <row r="41" spans="2:21" x14ac:dyDescent="0.15">
      <c r="B41" s="84">
        <f t="shared" si="0"/>
        <v>13</v>
      </c>
      <c r="C41" s="91" t="s">
        <v>69</v>
      </c>
      <c r="D41" s="92">
        <v>4</v>
      </c>
      <c r="E41" s="92">
        <v>1</v>
      </c>
      <c r="F41" s="92">
        <v>1</v>
      </c>
      <c r="G41" s="92">
        <v>0</v>
      </c>
      <c r="H41" s="92">
        <v>2</v>
      </c>
      <c r="I41" s="92" t="s">
        <v>27</v>
      </c>
      <c r="J41" s="90">
        <v>72</v>
      </c>
      <c r="K41" s="87">
        <v>198</v>
      </c>
      <c r="L41" s="87">
        <v>330</v>
      </c>
      <c r="N41" s="87" t="s">
        <v>185</v>
      </c>
      <c r="O41" s="87">
        <v>8</v>
      </c>
      <c r="P41" s="87">
        <v>1</v>
      </c>
      <c r="Q41" s="87">
        <v>1</v>
      </c>
      <c r="R41" s="87" t="s">
        <v>151</v>
      </c>
      <c r="S41" s="87" t="s">
        <v>141</v>
      </c>
      <c r="T41" s="87">
        <v>4</v>
      </c>
      <c r="U41" s="87" t="s">
        <v>142</v>
      </c>
    </row>
    <row r="42" spans="2:21" x14ac:dyDescent="0.15">
      <c r="B42" s="84">
        <f t="shared" si="0"/>
        <v>13</v>
      </c>
      <c r="C42" s="91" t="s">
        <v>70</v>
      </c>
      <c r="D42" s="92">
        <v>5</v>
      </c>
      <c r="E42" s="92">
        <v>1</v>
      </c>
      <c r="F42" s="92">
        <v>1</v>
      </c>
      <c r="G42" s="92">
        <v>0</v>
      </c>
      <c r="H42" s="92">
        <v>2</v>
      </c>
      <c r="I42" s="92" t="s">
        <v>32</v>
      </c>
      <c r="J42" s="90">
        <v>74</v>
      </c>
      <c r="K42" s="87">
        <v>201</v>
      </c>
      <c r="L42" s="87">
        <v>335</v>
      </c>
      <c r="N42" s="87" t="s">
        <v>186</v>
      </c>
      <c r="O42" s="87">
        <v>8</v>
      </c>
      <c r="P42" s="87">
        <v>1</v>
      </c>
      <c r="Q42" s="87">
        <v>1</v>
      </c>
      <c r="R42" s="87" t="s">
        <v>151</v>
      </c>
      <c r="S42" s="87" t="s">
        <v>141</v>
      </c>
      <c r="T42" s="87">
        <v>4</v>
      </c>
      <c r="U42" s="87" t="s">
        <v>142</v>
      </c>
    </row>
    <row r="43" spans="2:21" x14ac:dyDescent="0.15">
      <c r="B43" s="84">
        <f t="shared" si="0"/>
        <v>13</v>
      </c>
      <c r="C43" s="91" t="s">
        <v>71</v>
      </c>
      <c r="D43" s="92">
        <v>5</v>
      </c>
      <c r="E43" s="92">
        <v>1</v>
      </c>
      <c r="F43" s="92">
        <v>1</v>
      </c>
      <c r="G43" s="92">
        <v>0</v>
      </c>
      <c r="H43" s="92">
        <v>2</v>
      </c>
      <c r="I43" s="92" t="s">
        <v>27</v>
      </c>
      <c r="J43" s="90">
        <v>76</v>
      </c>
      <c r="K43" s="87">
        <v>204</v>
      </c>
      <c r="L43" s="87">
        <v>340</v>
      </c>
      <c r="N43" s="87" t="s">
        <v>187</v>
      </c>
      <c r="O43" s="87">
        <v>8</v>
      </c>
      <c r="P43" s="87">
        <v>1</v>
      </c>
      <c r="Q43" s="87">
        <v>1</v>
      </c>
      <c r="R43" s="87" t="s">
        <v>151</v>
      </c>
      <c r="S43" s="87" t="s">
        <v>141</v>
      </c>
      <c r="T43" s="87">
        <v>4</v>
      </c>
      <c r="U43" s="87" t="s">
        <v>142</v>
      </c>
    </row>
    <row r="44" spans="2:21" x14ac:dyDescent="0.15">
      <c r="B44" s="84">
        <f t="shared" si="0"/>
        <v>14</v>
      </c>
      <c r="C44" s="91" t="s">
        <v>72</v>
      </c>
      <c r="D44" s="92">
        <v>4</v>
      </c>
      <c r="E44" s="92">
        <v>1</v>
      </c>
      <c r="F44" s="92">
        <v>0</v>
      </c>
      <c r="G44" s="92" t="s">
        <v>34</v>
      </c>
      <c r="H44" s="92">
        <v>2</v>
      </c>
      <c r="I44" s="92" t="s">
        <v>73</v>
      </c>
      <c r="J44" s="90">
        <v>78</v>
      </c>
      <c r="K44" s="87">
        <v>207</v>
      </c>
      <c r="L44" s="87">
        <v>345</v>
      </c>
      <c r="N44" s="87" t="s">
        <v>188</v>
      </c>
      <c r="O44" s="87">
        <v>8</v>
      </c>
      <c r="P44" s="87">
        <v>1</v>
      </c>
      <c r="Q44" s="87">
        <v>1</v>
      </c>
      <c r="R44" s="87" t="s">
        <v>151</v>
      </c>
      <c r="S44" s="87" t="s">
        <v>141</v>
      </c>
      <c r="T44" s="87">
        <v>4</v>
      </c>
      <c r="U44" s="87" t="s">
        <v>142</v>
      </c>
    </row>
    <row r="45" spans="2:21" x14ac:dyDescent="0.15">
      <c r="B45" s="84">
        <f t="shared" si="0"/>
        <v>14</v>
      </c>
      <c r="C45" s="91" t="s">
        <v>74</v>
      </c>
      <c r="D45" s="92">
        <v>5</v>
      </c>
      <c r="E45" s="92">
        <v>1</v>
      </c>
      <c r="F45" s="92">
        <v>1</v>
      </c>
      <c r="G45" s="92">
        <v>0</v>
      </c>
      <c r="H45" s="92">
        <v>4</v>
      </c>
      <c r="I45" s="92" t="s">
        <v>27</v>
      </c>
      <c r="J45" s="90">
        <v>80</v>
      </c>
      <c r="K45" s="87">
        <v>210</v>
      </c>
      <c r="L45" s="87">
        <v>350</v>
      </c>
    </row>
    <row r="46" spans="2:21" x14ac:dyDescent="0.15">
      <c r="B46" s="84">
        <f t="shared" si="0"/>
        <v>14</v>
      </c>
      <c r="C46" s="91" t="s">
        <v>75</v>
      </c>
      <c r="D46" s="92">
        <v>5</v>
      </c>
      <c r="E46" s="92">
        <v>1</v>
      </c>
      <c r="F46" s="92">
        <v>0</v>
      </c>
      <c r="G46" s="92">
        <v>0</v>
      </c>
      <c r="H46" s="92">
        <v>2</v>
      </c>
      <c r="I46" s="92" t="s">
        <v>73</v>
      </c>
      <c r="J46" s="90">
        <v>82</v>
      </c>
      <c r="K46" s="87">
        <v>213</v>
      </c>
      <c r="L46" s="87">
        <v>355</v>
      </c>
    </row>
    <row r="47" spans="2:21" x14ac:dyDescent="0.15">
      <c r="B47" s="84">
        <f t="shared" si="0"/>
        <v>14</v>
      </c>
      <c r="C47" s="91" t="s">
        <v>76</v>
      </c>
      <c r="D47" s="92">
        <v>5</v>
      </c>
      <c r="E47" s="92">
        <v>1</v>
      </c>
      <c r="F47" s="92">
        <v>1</v>
      </c>
      <c r="G47" s="92">
        <v>0</v>
      </c>
      <c r="H47" s="92">
        <v>2</v>
      </c>
      <c r="I47" s="92" t="s">
        <v>27</v>
      </c>
      <c r="J47" s="90">
        <v>84</v>
      </c>
      <c r="K47" s="87">
        <v>216</v>
      </c>
      <c r="L47" s="87">
        <v>360</v>
      </c>
    </row>
    <row r="48" spans="2:21" x14ac:dyDescent="0.15">
      <c r="B48" s="84">
        <f t="shared" si="0"/>
        <v>15</v>
      </c>
      <c r="C48" s="91" t="s">
        <v>77</v>
      </c>
      <c r="D48" s="92">
        <v>4</v>
      </c>
      <c r="E48" s="92">
        <v>1</v>
      </c>
      <c r="F48" s="92">
        <v>0</v>
      </c>
      <c r="G48" s="92">
        <v>0</v>
      </c>
      <c r="H48" s="92">
        <v>2</v>
      </c>
      <c r="I48" s="92" t="s">
        <v>73</v>
      </c>
      <c r="J48" s="90">
        <v>86</v>
      </c>
      <c r="K48" s="87">
        <v>220</v>
      </c>
      <c r="L48" s="87">
        <v>367</v>
      </c>
    </row>
    <row r="49" spans="2:12" x14ac:dyDescent="0.15">
      <c r="B49" s="84">
        <f t="shared" si="0"/>
        <v>15</v>
      </c>
      <c r="C49" s="91" t="s">
        <v>78</v>
      </c>
      <c r="D49" s="92">
        <v>4</v>
      </c>
      <c r="E49" s="92">
        <v>1</v>
      </c>
      <c r="F49" s="92">
        <v>1</v>
      </c>
      <c r="G49" s="92">
        <v>0</v>
      </c>
      <c r="H49" s="92">
        <v>2</v>
      </c>
      <c r="I49" s="92" t="s">
        <v>27</v>
      </c>
      <c r="J49" s="90">
        <v>88</v>
      </c>
      <c r="K49" s="87">
        <v>224</v>
      </c>
      <c r="L49" s="87">
        <v>373</v>
      </c>
    </row>
    <row r="50" spans="2:12" x14ac:dyDescent="0.15">
      <c r="B50" s="84">
        <f t="shared" si="0"/>
        <v>15</v>
      </c>
      <c r="C50" s="91" t="s">
        <v>79</v>
      </c>
      <c r="D50" s="92">
        <v>5</v>
      </c>
      <c r="E50" s="92">
        <v>1</v>
      </c>
      <c r="F50" s="92">
        <v>1</v>
      </c>
      <c r="G50" s="92" t="s">
        <v>34</v>
      </c>
      <c r="H50" s="92">
        <v>2</v>
      </c>
      <c r="I50" s="92" t="s">
        <v>27</v>
      </c>
      <c r="J50" s="90">
        <v>90</v>
      </c>
      <c r="K50" s="87">
        <v>228</v>
      </c>
      <c r="L50" s="87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31"/>
  <sheetViews>
    <sheetView workbookViewId="0">
      <selection activeCell="G21" sqref="G21"/>
    </sheetView>
  </sheetViews>
  <sheetFormatPr baseColWidth="10" defaultColWidth="8.83203125" defaultRowHeight="13" x14ac:dyDescent="0.15"/>
  <cols>
    <col min="1" max="1" width="8.83203125" style="26"/>
    <col min="2" max="2" width="21.6640625" style="26" bestFit="1" customWidth="1"/>
    <col min="3" max="4" width="8.83203125" style="139"/>
    <col min="5" max="16384" width="8.83203125" style="26"/>
  </cols>
  <sheetData>
    <row r="1" spans="1:4" x14ac:dyDescent="0.15">
      <c r="A1" s="26" t="s">
        <v>2048</v>
      </c>
      <c r="B1" s="26" t="s">
        <v>2036</v>
      </c>
    </row>
    <row r="2" spans="1:4" ht="14" x14ac:dyDescent="0.15">
      <c r="B2" s="54" t="s">
        <v>193</v>
      </c>
      <c r="C2" s="29"/>
    </row>
    <row r="3" spans="1:4" ht="14" x14ac:dyDescent="0.15">
      <c r="B3" s="30" t="s">
        <v>192</v>
      </c>
      <c r="C3" s="29">
        <v>1</v>
      </c>
    </row>
    <row r="4" spans="1:4" ht="14" x14ac:dyDescent="0.15">
      <c r="B4" s="30" t="s">
        <v>12</v>
      </c>
      <c r="C4" s="29">
        <v>1.5</v>
      </c>
    </row>
    <row r="5" spans="1:4" ht="14" x14ac:dyDescent="0.15">
      <c r="B5" s="30" t="s">
        <v>13</v>
      </c>
      <c r="C5" s="29">
        <v>2</v>
      </c>
    </row>
    <row r="6" spans="1:4" ht="14" x14ac:dyDescent="0.15">
      <c r="B6" s="30" t="s">
        <v>200</v>
      </c>
      <c r="C6" s="29">
        <v>5</v>
      </c>
    </row>
    <row r="7" spans="1:4" ht="14" x14ac:dyDescent="0.15">
      <c r="B7" s="30" t="s">
        <v>202</v>
      </c>
      <c r="C7" s="141">
        <v>0.5</v>
      </c>
    </row>
    <row r="9" spans="1:4" ht="14" x14ac:dyDescent="0.15">
      <c r="B9" s="54" t="s">
        <v>2092</v>
      </c>
      <c r="C9" s="140" t="s">
        <v>2058</v>
      </c>
      <c r="D9" s="140" t="s">
        <v>2059</v>
      </c>
    </row>
    <row r="10" spans="1:4" x14ac:dyDescent="0.15">
      <c r="B10" s="26" t="s">
        <v>2056</v>
      </c>
      <c r="C10" s="139">
        <v>7.5</v>
      </c>
      <c r="D10" s="139">
        <f>C10/价值设定!$E$17</f>
        <v>180</v>
      </c>
    </row>
    <row r="11" spans="1:4" x14ac:dyDescent="0.15">
      <c r="B11" s="26" t="s">
        <v>2057</v>
      </c>
      <c r="C11" s="139">
        <v>10</v>
      </c>
      <c r="D11" s="139">
        <f>C11/价值设定!$E$17</f>
        <v>240</v>
      </c>
    </row>
    <row r="12" spans="1:4" x14ac:dyDescent="0.15">
      <c r="B12" s="26" t="s">
        <v>2071</v>
      </c>
      <c r="C12" s="139">
        <f>ROUND(价值设定!M102/价值设定!M3,1)</f>
        <v>1.7</v>
      </c>
    </row>
    <row r="14" spans="1:4" x14ac:dyDescent="0.15">
      <c r="B14" s="26" t="s">
        <v>2052</v>
      </c>
      <c r="C14" s="139">
        <v>0.2</v>
      </c>
    </row>
    <row r="15" spans="1:4" x14ac:dyDescent="0.15">
      <c r="B15" s="26" t="s">
        <v>2053</v>
      </c>
      <c r="C15" s="139" t="s">
        <v>2049</v>
      </c>
      <c r="D15" s="139" t="s">
        <v>2050</v>
      </c>
    </row>
    <row r="16" spans="1:4" x14ac:dyDescent="0.15">
      <c r="B16" s="26" t="s">
        <v>2054</v>
      </c>
      <c r="C16" s="139" t="s">
        <v>2051</v>
      </c>
      <c r="D16" s="139" t="s">
        <v>2050</v>
      </c>
    </row>
    <row r="19" spans="2:4" ht="14" x14ac:dyDescent="0.15">
      <c r="B19" s="54" t="s">
        <v>1516</v>
      </c>
      <c r="C19" s="29"/>
    </row>
    <row r="20" spans="2:4" ht="14" x14ac:dyDescent="0.15">
      <c r="B20" s="55" t="s">
        <v>192</v>
      </c>
      <c r="C20" s="33">
        <v>50</v>
      </c>
    </row>
    <row r="21" spans="2:4" ht="14" x14ac:dyDescent="0.15">
      <c r="B21" s="55" t="s">
        <v>12</v>
      </c>
      <c r="C21" s="33">
        <v>75</v>
      </c>
    </row>
    <row r="22" spans="2:4" ht="14" x14ac:dyDescent="0.15">
      <c r="B22" s="55" t="s">
        <v>13</v>
      </c>
      <c r="C22" s="33">
        <v>100</v>
      </c>
    </row>
    <row r="23" spans="2:4" ht="14" x14ac:dyDescent="0.15">
      <c r="B23" s="29"/>
      <c r="C23" s="29"/>
    </row>
    <row r="24" spans="2:4" ht="14" x14ac:dyDescent="0.15">
      <c r="B24" s="31" t="s">
        <v>2091</v>
      </c>
      <c r="C24" s="29"/>
    </row>
    <row r="25" spans="2:4" ht="14" x14ac:dyDescent="0.15">
      <c r="B25" s="30" t="s">
        <v>1917</v>
      </c>
      <c r="C25" s="29">
        <v>56</v>
      </c>
      <c r="D25" s="29"/>
    </row>
    <row r="26" spans="2:4" ht="14" x14ac:dyDescent="0.15">
      <c r="B26" s="30" t="s">
        <v>1918</v>
      </c>
      <c r="C26" s="29">
        <v>8</v>
      </c>
      <c r="D26" s="29"/>
    </row>
    <row r="27" spans="2:4" ht="14" x14ac:dyDescent="0.15">
      <c r="B27" s="30" t="s">
        <v>1919</v>
      </c>
      <c r="C27" s="29">
        <v>8</v>
      </c>
      <c r="D27" s="29"/>
    </row>
    <row r="28" spans="2:4" ht="14" x14ac:dyDescent="0.15">
      <c r="B28" s="30" t="s">
        <v>1920</v>
      </c>
      <c r="C28" s="141">
        <v>0.25</v>
      </c>
      <c r="D28" s="29" t="s">
        <v>14</v>
      </c>
    </row>
    <row r="29" spans="2:4" ht="14" x14ac:dyDescent="0.15">
      <c r="B29" s="30" t="s">
        <v>1921</v>
      </c>
      <c r="C29" s="141">
        <v>1</v>
      </c>
      <c r="D29" s="29" t="s">
        <v>1924</v>
      </c>
    </row>
    <row r="30" spans="2:4" ht="14" x14ac:dyDescent="0.15">
      <c r="B30" s="30" t="s">
        <v>1922</v>
      </c>
      <c r="C30" s="141">
        <v>1</v>
      </c>
      <c r="D30" s="29" t="s">
        <v>1924</v>
      </c>
    </row>
    <row r="31" spans="2:4" ht="14" x14ac:dyDescent="0.15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E233"/>
  <sheetViews>
    <sheetView topLeftCell="A64" workbookViewId="0">
      <selection activeCell="O14" sqref="O14"/>
    </sheetView>
  </sheetViews>
  <sheetFormatPr baseColWidth="10" defaultColWidth="8.83203125" defaultRowHeight="13" x14ac:dyDescent="0.15"/>
  <cols>
    <col min="1" max="1" width="8" style="26" bestFit="1" customWidth="1"/>
    <col min="2" max="2" width="9.6640625" style="26" bestFit="1" customWidth="1"/>
    <col min="3" max="3" width="5.83203125" style="26" bestFit="1" customWidth="1"/>
    <col min="4" max="4" width="9.83203125" style="26" customWidth="1"/>
    <col min="5" max="5" width="9.33203125" style="26" bestFit="1" customWidth="1"/>
    <col min="6" max="8" width="8.83203125" style="26"/>
    <col min="9" max="9" width="6.33203125" style="28" bestFit="1" customWidth="1"/>
    <col min="10" max="10" width="4.6640625" style="28" bestFit="1" customWidth="1"/>
    <col min="11" max="12" width="8" style="28" bestFit="1" customWidth="1"/>
    <col min="13" max="13" width="11.33203125" style="28" bestFit="1" customWidth="1"/>
    <col min="14" max="16" width="9.6640625" style="26" bestFit="1" customWidth="1"/>
    <col min="17" max="17" width="5" style="28" bestFit="1" customWidth="1"/>
    <col min="18" max="18" width="4.6640625" style="28" bestFit="1" customWidth="1"/>
    <col min="19" max="19" width="22.33203125" style="28" bestFit="1" customWidth="1"/>
    <col min="20" max="20" width="5.83203125" style="28" bestFit="1" customWidth="1"/>
    <col min="21" max="21" width="5.1640625" style="28" bestFit="1" customWidth="1"/>
    <col min="22" max="22" width="22.33203125" style="26" bestFit="1" customWidth="1"/>
    <col min="23" max="23" width="4.1640625" style="26" bestFit="1" customWidth="1"/>
    <col min="24" max="24" width="4.6640625" style="26" bestFit="1" customWidth="1"/>
    <col min="25" max="25" width="21.5" style="26" bestFit="1" customWidth="1"/>
    <col min="26" max="26" width="4.1640625" style="26" bestFit="1" customWidth="1"/>
    <col min="27" max="27" width="4.6640625" style="26" bestFit="1" customWidth="1"/>
    <col min="28" max="28" width="21.5" style="26" bestFit="1" customWidth="1"/>
    <col min="29" max="29" width="5" style="26" bestFit="1" customWidth="1"/>
    <col min="30" max="30" width="4.6640625" style="26" bestFit="1" customWidth="1"/>
    <col min="31" max="31" width="22.33203125" style="26" bestFit="1" customWidth="1"/>
    <col min="32" max="16384" width="8.83203125" style="26"/>
  </cols>
  <sheetData>
    <row r="1" spans="1:31" x14ac:dyDescent="0.15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80" t="s">
        <v>2069</v>
      </c>
      <c r="R1" s="180"/>
      <c r="S1" s="180"/>
      <c r="T1" s="180" t="s">
        <v>2070</v>
      </c>
      <c r="U1" s="180"/>
      <c r="V1" s="180"/>
      <c r="W1" s="180" t="s">
        <v>2073</v>
      </c>
      <c r="X1" s="180"/>
      <c r="Y1" s="180"/>
      <c r="Z1" s="180" t="s">
        <v>2074</v>
      </c>
      <c r="AA1" s="180"/>
      <c r="AB1" s="180"/>
      <c r="AC1" s="180" t="s">
        <v>2075</v>
      </c>
      <c r="AD1" s="180"/>
      <c r="AE1" s="180"/>
    </row>
    <row r="2" spans="1:31" ht="14" x14ac:dyDescent="0.15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 ht="14" x14ac:dyDescent="0.15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 ht="14" x14ac:dyDescent="0.15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 ht="14" x14ac:dyDescent="0.15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 ht="14" x14ac:dyDescent="0.15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 ht="14" x14ac:dyDescent="0.15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 ht="14" x14ac:dyDescent="0.15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237</v>
      </c>
      <c r="X8" s="29">
        <f t="shared" si="10"/>
        <v>1233</v>
      </c>
      <c r="Y8" s="30" t="str">
        <f t="shared" si="11"/>
        <v>prop,101|8767;prop,102|1233</v>
      </c>
      <c r="Z8" s="26">
        <f>怪物产出!O9</f>
        <v>355</v>
      </c>
      <c r="AA8" s="29">
        <f t="shared" si="12"/>
        <v>5166</v>
      </c>
      <c r="AB8" s="30" t="str">
        <f t="shared" si="13"/>
        <v>prop,101|4834;prop,102|5166</v>
      </c>
      <c r="AC8" s="26">
        <f>怪物产出!P9</f>
        <v>475</v>
      </c>
      <c r="AD8" s="29">
        <f t="shared" si="14"/>
        <v>9166</v>
      </c>
      <c r="AE8" s="30" t="str">
        <f t="shared" si="15"/>
        <v>prop,101|834;prop,102|9166</v>
      </c>
    </row>
    <row r="9" spans="1:31" ht="14" x14ac:dyDescent="0.15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240</v>
      </c>
      <c r="X9" s="29">
        <f t="shared" si="10"/>
        <v>1333</v>
      </c>
      <c r="Y9" s="30" t="str">
        <f t="shared" si="11"/>
        <v>prop,101|8667;prop,102|1333</v>
      </c>
      <c r="Z9" s="26">
        <f>怪物产出!O10</f>
        <v>360</v>
      </c>
      <c r="AA9" s="29">
        <f t="shared" si="12"/>
        <v>5333</v>
      </c>
      <c r="AB9" s="30" t="str">
        <f t="shared" si="13"/>
        <v>prop,101|4667;prop,102|5333</v>
      </c>
      <c r="AC9" s="26">
        <f>怪物产出!P10</f>
        <v>480</v>
      </c>
      <c r="AD9" s="29">
        <f t="shared" si="14"/>
        <v>9333</v>
      </c>
      <c r="AE9" s="30" t="str">
        <f t="shared" si="15"/>
        <v>prop,101|667;prop,102|9333</v>
      </c>
    </row>
    <row r="10" spans="1:31" ht="14" x14ac:dyDescent="0.15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242</v>
      </c>
      <c r="X10" s="29">
        <f t="shared" si="10"/>
        <v>1400</v>
      </c>
      <c r="Y10" s="30" t="str">
        <f t="shared" si="11"/>
        <v>prop,101|8600;prop,102|1400</v>
      </c>
      <c r="Z10" s="26">
        <f>怪物产出!O11</f>
        <v>362</v>
      </c>
      <c r="AA10" s="29">
        <f t="shared" si="12"/>
        <v>5400</v>
      </c>
      <c r="AB10" s="30" t="str">
        <f t="shared" si="13"/>
        <v>prop,101|4600;prop,102|5400</v>
      </c>
      <c r="AC10" s="26">
        <f>怪物产出!P11</f>
        <v>485</v>
      </c>
      <c r="AD10" s="29">
        <f t="shared" si="14"/>
        <v>9500</v>
      </c>
      <c r="AE10" s="30" t="str">
        <f t="shared" si="15"/>
        <v>prop,101|500;prop,102|9500</v>
      </c>
    </row>
    <row r="11" spans="1:31" ht="14" x14ac:dyDescent="0.15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245</v>
      </c>
      <c r="X11" s="29">
        <f t="shared" si="10"/>
        <v>1500</v>
      </c>
      <c r="Y11" s="30" t="str">
        <f t="shared" si="11"/>
        <v>prop,101|8500;prop,102|1500</v>
      </c>
      <c r="Z11" s="26">
        <f>怪物产出!O12</f>
        <v>367</v>
      </c>
      <c r="AA11" s="29">
        <f t="shared" si="12"/>
        <v>5566</v>
      </c>
      <c r="AB11" s="30" t="str">
        <f t="shared" si="13"/>
        <v>prop,101|4434;prop,102|5566</v>
      </c>
      <c r="AC11" s="26">
        <f>怪物产出!P12</f>
        <v>490</v>
      </c>
      <c r="AD11" s="29">
        <f t="shared" si="14"/>
        <v>9666</v>
      </c>
      <c r="AE11" s="30" t="str">
        <f t="shared" si="15"/>
        <v>prop,101|334;prop,102|9666</v>
      </c>
    </row>
    <row r="12" spans="1:31" ht="14" x14ac:dyDescent="0.15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247</v>
      </c>
      <c r="X12" s="29">
        <f t="shared" si="10"/>
        <v>1566</v>
      </c>
      <c r="Y12" s="30" t="str">
        <f t="shared" si="11"/>
        <v>prop,101|8434;prop,102|1566</v>
      </c>
      <c r="Z12" s="26">
        <f>怪物产出!O13</f>
        <v>370</v>
      </c>
      <c r="AA12" s="29">
        <f t="shared" si="12"/>
        <v>5666</v>
      </c>
      <c r="AB12" s="30" t="str">
        <f t="shared" si="13"/>
        <v>prop,101|4334;prop,102|5666</v>
      </c>
      <c r="AC12" s="26">
        <f>怪物产出!P13</f>
        <v>495</v>
      </c>
      <c r="AD12" s="29">
        <f t="shared" si="14"/>
        <v>9833</v>
      </c>
      <c r="AE12" s="30" t="str">
        <f t="shared" si="15"/>
        <v>prop,101|167;prop,102|9833</v>
      </c>
    </row>
    <row r="13" spans="1:31" ht="14" x14ac:dyDescent="0.15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250</v>
      </c>
      <c r="X13" s="29">
        <f t="shared" si="10"/>
        <v>1666</v>
      </c>
      <c r="Y13" s="30" t="str">
        <f t="shared" si="11"/>
        <v>prop,101|8334;prop,102|1666</v>
      </c>
      <c r="Z13" s="26">
        <f>怪物产出!O14</f>
        <v>375</v>
      </c>
      <c r="AA13" s="29">
        <f t="shared" si="12"/>
        <v>5833</v>
      </c>
      <c r="AB13" s="30" t="str">
        <f t="shared" si="13"/>
        <v>prop,101|4167;prop,102|5833</v>
      </c>
      <c r="AC13" s="26">
        <f>怪物产出!P14</f>
        <v>500</v>
      </c>
      <c r="AD13" s="29">
        <f t="shared" si="14"/>
        <v>0</v>
      </c>
      <c r="AE13" s="30" t="str">
        <f t="shared" si="15"/>
        <v>prop,102|10000;prop,103|0</v>
      </c>
    </row>
    <row r="14" spans="1:31" ht="14" x14ac:dyDescent="0.15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252</v>
      </c>
      <c r="X14" s="29">
        <f t="shared" si="10"/>
        <v>1733</v>
      </c>
      <c r="Y14" s="30" t="str">
        <f t="shared" si="11"/>
        <v>prop,101|8267;prop,102|1733</v>
      </c>
      <c r="Z14" s="26">
        <f>怪物产出!O15</f>
        <v>377</v>
      </c>
      <c r="AA14" s="29">
        <f t="shared" si="12"/>
        <v>5900</v>
      </c>
      <c r="AB14" s="30" t="str">
        <f t="shared" si="13"/>
        <v>prop,101|4100;prop,102|5900</v>
      </c>
      <c r="AC14" s="26">
        <f>怪物产出!P15</f>
        <v>505</v>
      </c>
      <c r="AD14" s="29">
        <f t="shared" si="14"/>
        <v>100</v>
      </c>
      <c r="AE14" s="30" t="str">
        <f t="shared" si="15"/>
        <v>prop,102|9900;prop,103|100</v>
      </c>
    </row>
    <row r="15" spans="1:31" ht="14" x14ac:dyDescent="0.15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255</v>
      </c>
      <c r="X15" s="29">
        <f t="shared" si="10"/>
        <v>1833</v>
      </c>
      <c r="Y15" s="30" t="str">
        <f t="shared" si="11"/>
        <v>prop,101|8167;prop,102|1833</v>
      </c>
      <c r="Z15" s="26">
        <f>怪物产出!O16</f>
        <v>382</v>
      </c>
      <c r="AA15" s="29">
        <f t="shared" si="12"/>
        <v>6066</v>
      </c>
      <c r="AB15" s="30" t="str">
        <f t="shared" si="13"/>
        <v>prop,101|3934;prop,102|6066</v>
      </c>
      <c r="AC15" s="26">
        <f>怪物产出!P16</f>
        <v>510</v>
      </c>
      <c r="AD15" s="29">
        <f t="shared" si="14"/>
        <v>200</v>
      </c>
      <c r="AE15" s="30" t="str">
        <f t="shared" si="15"/>
        <v>prop,102|9800;prop,103|200</v>
      </c>
    </row>
    <row r="16" spans="1:31" ht="14" x14ac:dyDescent="0.15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262</v>
      </c>
      <c r="X16" s="29">
        <f t="shared" si="10"/>
        <v>2066</v>
      </c>
      <c r="Y16" s="30" t="str">
        <f t="shared" si="11"/>
        <v>prop,101|7934;prop,102|2066</v>
      </c>
      <c r="Z16" s="26">
        <f>怪物产出!O17</f>
        <v>392</v>
      </c>
      <c r="AA16" s="29">
        <f t="shared" si="12"/>
        <v>6400</v>
      </c>
      <c r="AB16" s="30" t="str">
        <f t="shared" si="13"/>
        <v>prop,101|3600;prop,102|6400</v>
      </c>
      <c r="AC16" s="26">
        <f>怪物产出!P17</f>
        <v>525</v>
      </c>
      <c r="AD16" s="29">
        <f t="shared" si="14"/>
        <v>500</v>
      </c>
      <c r="AE16" s="30" t="str">
        <f t="shared" si="15"/>
        <v>prop,102|9500;prop,103|500</v>
      </c>
    </row>
    <row r="17" spans="1:31" ht="14" x14ac:dyDescent="0.15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270</v>
      </c>
      <c r="X17" s="29">
        <f t="shared" si="10"/>
        <v>2333</v>
      </c>
      <c r="Y17" s="30" t="str">
        <f t="shared" si="11"/>
        <v>prop,101|7667;prop,102|2333</v>
      </c>
      <c r="Z17" s="26">
        <f>怪物产出!O18</f>
        <v>405</v>
      </c>
      <c r="AA17" s="29">
        <f t="shared" si="12"/>
        <v>6833</v>
      </c>
      <c r="AB17" s="30" t="str">
        <f t="shared" si="13"/>
        <v>prop,101|3167;prop,102|6833</v>
      </c>
      <c r="AC17" s="26">
        <f>怪物产出!P18</f>
        <v>540</v>
      </c>
      <c r="AD17" s="29">
        <f t="shared" si="14"/>
        <v>800</v>
      </c>
      <c r="AE17" s="30" t="str">
        <f t="shared" si="15"/>
        <v>prop,102|9200;prop,103|800</v>
      </c>
    </row>
    <row r="18" spans="1:31" ht="14" x14ac:dyDescent="0.15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270</v>
      </c>
      <c r="X18" s="29">
        <f t="shared" si="10"/>
        <v>2333</v>
      </c>
      <c r="Y18" s="30" t="str">
        <f t="shared" si="11"/>
        <v>prop,101|7667;prop,102|2333</v>
      </c>
      <c r="Z18" s="26">
        <f>怪物产出!O19</f>
        <v>405</v>
      </c>
      <c r="AA18" s="29">
        <f t="shared" si="12"/>
        <v>6833</v>
      </c>
      <c r="AB18" s="30" t="str">
        <f t="shared" si="13"/>
        <v>prop,101|3167;prop,102|6833</v>
      </c>
      <c r="AC18" s="26">
        <f>怪物产出!P19</f>
        <v>540</v>
      </c>
      <c r="AD18" s="29">
        <f t="shared" si="14"/>
        <v>800</v>
      </c>
      <c r="AE18" s="30" t="str">
        <f t="shared" si="15"/>
        <v>prop,102|9200;prop,103|800</v>
      </c>
    </row>
    <row r="19" spans="1:31" ht="14" x14ac:dyDescent="0.15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277</v>
      </c>
      <c r="X19" s="29">
        <f t="shared" si="10"/>
        <v>2566</v>
      </c>
      <c r="Y19" s="30" t="str">
        <f t="shared" si="11"/>
        <v>prop,101|7434;prop,102|2566</v>
      </c>
      <c r="Z19" s="26">
        <f>怪物产出!O20</f>
        <v>415</v>
      </c>
      <c r="AA19" s="29">
        <f t="shared" si="12"/>
        <v>7166</v>
      </c>
      <c r="AB19" s="30" t="str">
        <f t="shared" si="13"/>
        <v>prop,101|2834;prop,102|7166</v>
      </c>
      <c r="AC19" s="26">
        <f>怪物产出!P20</f>
        <v>555</v>
      </c>
      <c r="AD19" s="29">
        <f t="shared" si="14"/>
        <v>1100</v>
      </c>
      <c r="AE19" s="30" t="str">
        <f t="shared" si="15"/>
        <v>prop,102|8900;prop,103|1100</v>
      </c>
    </row>
    <row r="20" spans="1:31" ht="14" x14ac:dyDescent="0.15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277</v>
      </c>
      <c r="X20" s="29">
        <f t="shared" si="10"/>
        <v>2566</v>
      </c>
      <c r="Y20" s="30" t="str">
        <f t="shared" si="11"/>
        <v>prop,101|7434;prop,102|2566</v>
      </c>
      <c r="Z20" s="26">
        <f>怪物产出!O21</f>
        <v>415</v>
      </c>
      <c r="AA20" s="29">
        <f t="shared" si="12"/>
        <v>7166</v>
      </c>
      <c r="AB20" s="30" t="str">
        <f t="shared" si="13"/>
        <v>prop,101|2834;prop,102|7166</v>
      </c>
      <c r="AC20" s="26">
        <f>怪物产出!P21</f>
        <v>555</v>
      </c>
      <c r="AD20" s="29">
        <f t="shared" si="14"/>
        <v>1100</v>
      </c>
      <c r="AE20" s="30" t="str">
        <f t="shared" si="15"/>
        <v>prop,102|8900;prop,103|1100</v>
      </c>
    </row>
    <row r="21" spans="1:31" ht="14" x14ac:dyDescent="0.15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285</v>
      </c>
      <c r="X21" s="29">
        <f t="shared" si="10"/>
        <v>2833</v>
      </c>
      <c r="Y21" s="30" t="str">
        <f t="shared" si="11"/>
        <v>prop,101|7167;prop,102|2833</v>
      </c>
      <c r="Z21" s="26">
        <f>怪物产出!O22</f>
        <v>427</v>
      </c>
      <c r="AA21" s="29">
        <f t="shared" si="12"/>
        <v>7566</v>
      </c>
      <c r="AB21" s="30" t="str">
        <f t="shared" si="13"/>
        <v>prop,101|2434;prop,102|7566</v>
      </c>
      <c r="AC21" s="26">
        <f>怪物产出!P22</f>
        <v>570</v>
      </c>
      <c r="AD21" s="29">
        <f t="shared" si="14"/>
        <v>1400</v>
      </c>
      <c r="AE21" s="30" t="str">
        <f t="shared" si="15"/>
        <v>prop,102|8600;prop,103|1400</v>
      </c>
    </row>
    <row r="22" spans="1:31" ht="14" x14ac:dyDescent="0.15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285</v>
      </c>
      <c r="X22" s="29">
        <f t="shared" si="10"/>
        <v>2833</v>
      </c>
      <c r="Y22" s="30" t="str">
        <f t="shared" si="11"/>
        <v>prop,101|7167;prop,102|2833</v>
      </c>
      <c r="Z22" s="26">
        <f>怪物产出!O23</f>
        <v>427</v>
      </c>
      <c r="AA22" s="29">
        <f t="shared" si="12"/>
        <v>7566</v>
      </c>
      <c r="AB22" s="30" t="str">
        <f t="shared" si="13"/>
        <v>prop,101|2434;prop,102|7566</v>
      </c>
      <c r="AC22" s="26">
        <f>怪物产出!P23</f>
        <v>570</v>
      </c>
      <c r="AD22" s="29">
        <f t="shared" si="14"/>
        <v>1400</v>
      </c>
      <c r="AE22" s="30" t="str">
        <f t="shared" si="15"/>
        <v>prop,102|8600;prop,103|1400</v>
      </c>
    </row>
    <row r="23" spans="1:31" ht="14" x14ac:dyDescent="0.15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292</v>
      </c>
      <c r="X23" s="29">
        <f t="shared" si="10"/>
        <v>3066</v>
      </c>
      <c r="Y23" s="30" t="str">
        <f t="shared" si="11"/>
        <v>prop,101|6934;prop,102|3066</v>
      </c>
      <c r="Z23" s="26">
        <f>怪物产出!O24</f>
        <v>437</v>
      </c>
      <c r="AA23" s="29">
        <f t="shared" si="12"/>
        <v>7900</v>
      </c>
      <c r="AB23" s="30" t="str">
        <f t="shared" si="13"/>
        <v>prop,101|2100;prop,102|7900</v>
      </c>
      <c r="AC23" s="26">
        <f>怪物产出!P24</f>
        <v>585</v>
      </c>
      <c r="AD23" s="29">
        <f t="shared" si="14"/>
        <v>1700</v>
      </c>
      <c r="AE23" s="30" t="str">
        <f t="shared" si="15"/>
        <v>prop,102|8300;prop,103|1700</v>
      </c>
    </row>
    <row r="24" spans="1:31" ht="14" x14ac:dyDescent="0.15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292</v>
      </c>
      <c r="X24" s="29">
        <f t="shared" si="10"/>
        <v>3066</v>
      </c>
      <c r="Y24" s="30" t="str">
        <f t="shared" si="11"/>
        <v>prop,101|6934;prop,102|3066</v>
      </c>
      <c r="Z24" s="26">
        <f>怪物产出!O25</f>
        <v>437</v>
      </c>
      <c r="AA24" s="29">
        <f t="shared" si="12"/>
        <v>7900</v>
      </c>
      <c r="AB24" s="30" t="str">
        <f t="shared" si="13"/>
        <v>prop,101|2100;prop,102|7900</v>
      </c>
      <c r="AC24" s="26">
        <f>怪物产出!P25</f>
        <v>585</v>
      </c>
      <c r="AD24" s="29">
        <f t="shared" si="14"/>
        <v>1700</v>
      </c>
      <c r="AE24" s="30" t="str">
        <f t="shared" si="15"/>
        <v>prop,102|8300;prop,103|1700</v>
      </c>
    </row>
    <row r="25" spans="1:31" ht="14" x14ac:dyDescent="0.15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300</v>
      </c>
      <c r="X25" s="29">
        <f t="shared" si="10"/>
        <v>3333</v>
      </c>
      <c r="Y25" s="30" t="str">
        <f t="shared" si="11"/>
        <v>prop,101|6667;prop,102|3333</v>
      </c>
      <c r="Z25" s="26">
        <f>怪物产出!O26</f>
        <v>450</v>
      </c>
      <c r="AA25" s="29">
        <f t="shared" si="12"/>
        <v>8333</v>
      </c>
      <c r="AB25" s="30" t="str">
        <f t="shared" si="13"/>
        <v>prop,101|1667;prop,102|8333</v>
      </c>
      <c r="AC25" s="26">
        <f>怪物产出!P26</f>
        <v>600</v>
      </c>
      <c r="AD25" s="29">
        <f t="shared" si="14"/>
        <v>2000</v>
      </c>
      <c r="AE25" s="30" t="str">
        <f t="shared" si="15"/>
        <v>prop,102|8000;prop,103|2000</v>
      </c>
    </row>
    <row r="26" spans="1:31" ht="14" x14ac:dyDescent="0.15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307</v>
      </c>
      <c r="X26" s="29">
        <f t="shared" si="10"/>
        <v>3566</v>
      </c>
      <c r="Y26" s="30" t="str">
        <f t="shared" si="11"/>
        <v>prop,101|6434;prop,102|3566</v>
      </c>
      <c r="Z26" s="26">
        <f>怪物产出!O27</f>
        <v>460</v>
      </c>
      <c r="AA26" s="29">
        <f t="shared" si="12"/>
        <v>8666</v>
      </c>
      <c r="AB26" s="30" t="str">
        <f t="shared" si="13"/>
        <v>prop,101|1334;prop,102|8666</v>
      </c>
      <c r="AC26" s="26">
        <f>怪物产出!P27</f>
        <v>615</v>
      </c>
      <c r="AD26" s="29">
        <f t="shared" si="14"/>
        <v>2300</v>
      </c>
      <c r="AE26" s="30" t="str">
        <f t="shared" si="15"/>
        <v>prop,102|7700;prop,103|2300</v>
      </c>
    </row>
    <row r="27" spans="1:31" ht="14" x14ac:dyDescent="0.15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315</v>
      </c>
      <c r="X27" s="29">
        <f t="shared" si="10"/>
        <v>3833</v>
      </c>
      <c r="Y27" s="30" t="str">
        <f t="shared" si="11"/>
        <v>prop,101|6167;prop,102|3833</v>
      </c>
      <c r="Z27" s="26">
        <f>怪物产出!O28</f>
        <v>472</v>
      </c>
      <c r="AA27" s="29">
        <f t="shared" si="12"/>
        <v>9066</v>
      </c>
      <c r="AB27" s="30" t="str">
        <f t="shared" si="13"/>
        <v>prop,101|934;prop,102|9066</v>
      </c>
      <c r="AC27" s="26">
        <f>怪物产出!P28</f>
        <v>630</v>
      </c>
      <c r="AD27" s="29">
        <f t="shared" si="14"/>
        <v>2600</v>
      </c>
      <c r="AE27" s="30" t="str">
        <f t="shared" si="15"/>
        <v>prop,102|7400;prop,103|2600</v>
      </c>
    </row>
    <row r="28" spans="1:31" ht="14" x14ac:dyDescent="0.15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322</v>
      </c>
      <c r="X28" s="29">
        <f t="shared" si="10"/>
        <v>4066</v>
      </c>
      <c r="Y28" s="30" t="str">
        <f t="shared" si="11"/>
        <v>prop,101|5934;prop,102|4066</v>
      </c>
      <c r="Z28" s="26">
        <f>怪物产出!O29</f>
        <v>482</v>
      </c>
      <c r="AA28" s="29">
        <f t="shared" si="12"/>
        <v>9400</v>
      </c>
      <c r="AB28" s="30" t="str">
        <f t="shared" si="13"/>
        <v>prop,101|600;prop,102|9400</v>
      </c>
      <c r="AC28" s="26">
        <f>怪物产出!P29</f>
        <v>645</v>
      </c>
      <c r="AD28" s="29">
        <f t="shared" si="14"/>
        <v>2900</v>
      </c>
      <c r="AE28" s="30" t="str">
        <f t="shared" si="15"/>
        <v>prop,102|7100;prop,103|2900</v>
      </c>
    </row>
    <row r="29" spans="1:31" ht="14" x14ac:dyDescent="0.15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322</v>
      </c>
      <c r="X29" s="29">
        <f t="shared" si="10"/>
        <v>4066</v>
      </c>
      <c r="Y29" s="30" t="str">
        <f t="shared" si="11"/>
        <v>prop,101|5934;prop,102|4066</v>
      </c>
      <c r="Z29" s="26">
        <f>怪物产出!O30</f>
        <v>482</v>
      </c>
      <c r="AA29" s="29">
        <f t="shared" si="12"/>
        <v>9400</v>
      </c>
      <c r="AB29" s="30" t="str">
        <f t="shared" si="13"/>
        <v>prop,101|600;prop,102|9400</v>
      </c>
      <c r="AC29" s="26">
        <f>怪物产出!P30</f>
        <v>645</v>
      </c>
      <c r="AD29" s="29">
        <f t="shared" si="14"/>
        <v>2900</v>
      </c>
      <c r="AE29" s="30" t="str">
        <f t="shared" si="15"/>
        <v>prop,102|7100;prop,103|2900</v>
      </c>
    </row>
    <row r="30" spans="1:31" ht="14" x14ac:dyDescent="0.15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330</v>
      </c>
      <c r="X30" s="29">
        <f t="shared" si="10"/>
        <v>4333</v>
      </c>
      <c r="Y30" s="30" t="str">
        <f t="shared" si="11"/>
        <v>prop,101|5667;prop,102|4333</v>
      </c>
      <c r="Z30" s="26">
        <f>怪物产出!O31</f>
        <v>495</v>
      </c>
      <c r="AA30" s="29">
        <f t="shared" si="12"/>
        <v>9833</v>
      </c>
      <c r="AB30" s="30" t="str">
        <f t="shared" si="13"/>
        <v>prop,101|167;prop,102|9833</v>
      </c>
      <c r="AC30" s="26">
        <f>怪物产出!P31</f>
        <v>660</v>
      </c>
      <c r="AD30" s="29">
        <f t="shared" si="14"/>
        <v>3200</v>
      </c>
      <c r="AE30" s="30" t="str">
        <f t="shared" si="15"/>
        <v>prop,102|6800;prop,103|3200</v>
      </c>
    </row>
    <row r="31" spans="1:31" ht="14" x14ac:dyDescent="0.15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330</v>
      </c>
      <c r="X31" s="29">
        <f t="shared" si="10"/>
        <v>4333</v>
      </c>
      <c r="Y31" s="30" t="str">
        <f t="shared" si="11"/>
        <v>prop,101|5667;prop,102|4333</v>
      </c>
      <c r="Z31" s="26">
        <f>怪物产出!O32</f>
        <v>495</v>
      </c>
      <c r="AA31" s="29">
        <f t="shared" si="12"/>
        <v>9833</v>
      </c>
      <c r="AB31" s="30" t="str">
        <f t="shared" si="13"/>
        <v>prop,101|167;prop,102|9833</v>
      </c>
      <c r="AC31" s="26">
        <f>怪物产出!P32</f>
        <v>660</v>
      </c>
      <c r="AD31" s="29">
        <f t="shared" si="14"/>
        <v>3200</v>
      </c>
      <c r="AE31" s="30" t="str">
        <f t="shared" si="15"/>
        <v>prop,102|6800;prop,103|3200</v>
      </c>
    </row>
    <row r="32" spans="1:31" ht="14" x14ac:dyDescent="0.15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340</v>
      </c>
      <c r="X32" s="29">
        <f t="shared" si="10"/>
        <v>4666</v>
      </c>
      <c r="Y32" s="30" t="str">
        <f t="shared" si="11"/>
        <v>prop,101|5334;prop,102|4666</v>
      </c>
      <c r="Z32" s="26">
        <f>怪物产出!O33</f>
        <v>510</v>
      </c>
      <c r="AA32" s="29">
        <f t="shared" si="12"/>
        <v>200</v>
      </c>
      <c r="AB32" s="30" t="str">
        <f t="shared" si="13"/>
        <v>prop,102|9800;prop,103|200</v>
      </c>
      <c r="AC32" s="26">
        <f>怪物产出!P33</f>
        <v>680</v>
      </c>
      <c r="AD32" s="29">
        <f t="shared" si="14"/>
        <v>3600</v>
      </c>
      <c r="AE32" s="30" t="str">
        <f t="shared" si="15"/>
        <v>prop,102|6400;prop,103|3600</v>
      </c>
    </row>
    <row r="33" spans="1:31" ht="14" x14ac:dyDescent="0.15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340</v>
      </c>
      <c r="X33" s="29">
        <f t="shared" si="10"/>
        <v>4666</v>
      </c>
      <c r="Y33" s="30" t="str">
        <f t="shared" si="11"/>
        <v>prop,101|5334;prop,102|4666</v>
      </c>
      <c r="Z33" s="26">
        <f>怪物产出!O34</f>
        <v>510</v>
      </c>
      <c r="AA33" s="29">
        <f t="shared" si="12"/>
        <v>200</v>
      </c>
      <c r="AB33" s="30" t="str">
        <f t="shared" si="13"/>
        <v>prop,102|9800;prop,103|200</v>
      </c>
      <c r="AC33" s="26">
        <f>怪物产出!P34</f>
        <v>680</v>
      </c>
      <c r="AD33" s="29">
        <f t="shared" si="14"/>
        <v>3600</v>
      </c>
      <c r="AE33" s="30" t="str">
        <f t="shared" si="15"/>
        <v>prop,102|6400;prop,103|3600</v>
      </c>
    </row>
    <row r="34" spans="1:31" ht="14" x14ac:dyDescent="0.15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350</v>
      </c>
      <c r="X34" s="29">
        <f t="shared" si="10"/>
        <v>5000</v>
      </c>
      <c r="Y34" s="30" t="str">
        <f t="shared" si="11"/>
        <v>prop,101|5000;prop,102|5000</v>
      </c>
      <c r="Z34" s="26">
        <f>怪物产出!O35</f>
        <v>525</v>
      </c>
      <c r="AA34" s="29">
        <f t="shared" si="12"/>
        <v>500</v>
      </c>
      <c r="AB34" s="30" t="str">
        <f t="shared" si="13"/>
        <v>prop,102|9500;prop,103|500</v>
      </c>
      <c r="AC34" s="26">
        <f>怪物产出!P35</f>
        <v>700</v>
      </c>
      <c r="AD34" s="29">
        <f t="shared" si="14"/>
        <v>4000</v>
      </c>
      <c r="AE34" s="30" t="str">
        <f t="shared" si="15"/>
        <v>prop,102|6000;prop,103|4000</v>
      </c>
    </row>
    <row r="35" spans="1:31" ht="14" x14ac:dyDescent="0.15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350</v>
      </c>
      <c r="X35" s="29">
        <f t="shared" si="10"/>
        <v>5000</v>
      </c>
      <c r="Y35" s="30" t="str">
        <f t="shared" si="11"/>
        <v>prop,101|5000;prop,102|5000</v>
      </c>
      <c r="Z35" s="26">
        <f>怪物产出!O36</f>
        <v>525</v>
      </c>
      <c r="AA35" s="29">
        <f t="shared" si="12"/>
        <v>500</v>
      </c>
      <c r="AB35" s="30" t="str">
        <f t="shared" si="13"/>
        <v>prop,102|9500;prop,103|500</v>
      </c>
      <c r="AC35" s="26">
        <f>怪物产出!P36</f>
        <v>700</v>
      </c>
      <c r="AD35" s="29">
        <f t="shared" si="14"/>
        <v>4000</v>
      </c>
      <c r="AE35" s="30" t="str">
        <f t="shared" si="15"/>
        <v>prop,102|6000;prop,103|4000</v>
      </c>
    </row>
    <row r="36" spans="1:31" ht="14" x14ac:dyDescent="0.15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360</v>
      </c>
      <c r="X36" s="29">
        <f t="shared" si="10"/>
        <v>5333</v>
      </c>
      <c r="Y36" s="30" t="str">
        <f t="shared" si="11"/>
        <v>prop,101|4667;prop,102|5333</v>
      </c>
      <c r="Z36" s="26">
        <f>怪物产出!O37</f>
        <v>540</v>
      </c>
      <c r="AA36" s="29">
        <f t="shared" si="12"/>
        <v>800</v>
      </c>
      <c r="AB36" s="30" t="str">
        <f t="shared" si="13"/>
        <v>prop,102|9200;prop,103|800</v>
      </c>
      <c r="AC36" s="26">
        <f>怪物产出!P37</f>
        <v>720</v>
      </c>
      <c r="AD36" s="29">
        <f t="shared" si="14"/>
        <v>4400</v>
      </c>
      <c r="AE36" s="30" t="str">
        <f t="shared" si="15"/>
        <v>prop,102|5600;prop,103|4400</v>
      </c>
    </row>
    <row r="37" spans="1:31" ht="14" x14ac:dyDescent="0.15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360</v>
      </c>
      <c r="X37" s="29">
        <f t="shared" si="10"/>
        <v>5333</v>
      </c>
      <c r="Y37" s="30" t="str">
        <f t="shared" si="11"/>
        <v>prop,101|4667;prop,102|5333</v>
      </c>
      <c r="Z37" s="26">
        <f>怪物产出!O38</f>
        <v>540</v>
      </c>
      <c r="AA37" s="29">
        <f t="shared" si="12"/>
        <v>800</v>
      </c>
      <c r="AB37" s="30" t="str">
        <f t="shared" si="13"/>
        <v>prop,102|9200;prop,103|800</v>
      </c>
      <c r="AC37" s="26">
        <f>怪物产出!P38</f>
        <v>720</v>
      </c>
      <c r="AD37" s="29">
        <f t="shared" si="14"/>
        <v>4400</v>
      </c>
      <c r="AE37" s="30" t="str">
        <f t="shared" si="15"/>
        <v>prop,102|5600;prop,103|4400</v>
      </c>
    </row>
    <row r="38" spans="1:31" ht="14" x14ac:dyDescent="0.15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370</v>
      </c>
      <c r="X38" s="29">
        <f t="shared" si="10"/>
        <v>5666</v>
      </c>
      <c r="Y38" s="30" t="str">
        <f t="shared" si="11"/>
        <v>prop,101|4334;prop,102|5666</v>
      </c>
      <c r="Z38" s="26">
        <f>怪物产出!O39</f>
        <v>555</v>
      </c>
      <c r="AA38" s="29">
        <f t="shared" si="12"/>
        <v>1100</v>
      </c>
      <c r="AB38" s="30" t="str">
        <f t="shared" si="13"/>
        <v>prop,102|8900;prop,103|1100</v>
      </c>
      <c r="AC38" s="26">
        <f>怪物产出!P39</f>
        <v>740</v>
      </c>
      <c r="AD38" s="29">
        <f t="shared" si="14"/>
        <v>4800</v>
      </c>
      <c r="AE38" s="30" t="str">
        <f t="shared" si="15"/>
        <v>prop,102|5200;prop,103|4800</v>
      </c>
    </row>
    <row r="39" spans="1:31" ht="14" x14ac:dyDescent="0.15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370</v>
      </c>
      <c r="X39" s="29">
        <f t="shared" si="10"/>
        <v>5666</v>
      </c>
      <c r="Y39" s="30" t="str">
        <f t="shared" si="11"/>
        <v>prop,101|4334;prop,102|5666</v>
      </c>
      <c r="Z39" s="26">
        <f>怪物产出!O40</f>
        <v>555</v>
      </c>
      <c r="AA39" s="29">
        <f t="shared" si="12"/>
        <v>1100</v>
      </c>
      <c r="AB39" s="30" t="str">
        <f t="shared" si="13"/>
        <v>prop,102|8900;prop,103|1100</v>
      </c>
      <c r="AC39" s="26">
        <f>怪物产出!P40</f>
        <v>740</v>
      </c>
      <c r="AD39" s="29">
        <f t="shared" si="14"/>
        <v>4800</v>
      </c>
      <c r="AE39" s="30" t="str">
        <f t="shared" si="15"/>
        <v>prop,102|5200;prop,103|4800</v>
      </c>
    </row>
    <row r="40" spans="1:31" ht="14" x14ac:dyDescent="0.15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380</v>
      </c>
      <c r="X40" s="29">
        <f t="shared" si="10"/>
        <v>6000</v>
      </c>
      <c r="Y40" s="30" t="str">
        <f t="shared" si="11"/>
        <v>prop,101|4000;prop,102|6000</v>
      </c>
      <c r="Z40" s="26">
        <f>怪物产出!O41</f>
        <v>570</v>
      </c>
      <c r="AA40" s="29">
        <f t="shared" si="12"/>
        <v>1400</v>
      </c>
      <c r="AB40" s="30" t="str">
        <f t="shared" si="13"/>
        <v>prop,102|8600;prop,103|1400</v>
      </c>
      <c r="AC40" s="26">
        <f>怪物产出!P41</f>
        <v>760</v>
      </c>
      <c r="AD40" s="29">
        <f t="shared" si="14"/>
        <v>5200</v>
      </c>
      <c r="AE40" s="30" t="str">
        <f t="shared" si="15"/>
        <v>prop,102|4800;prop,103|5200</v>
      </c>
    </row>
    <row r="41" spans="1:31" ht="14" x14ac:dyDescent="0.15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380</v>
      </c>
      <c r="X41" s="29">
        <f t="shared" si="10"/>
        <v>6000</v>
      </c>
      <c r="Y41" s="30" t="str">
        <f t="shared" si="11"/>
        <v>prop,101|4000;prop,102|6000</v>
      </c>
      <c r="Z41" s="26">
        <f>怪物产出!O42</f>
        <v>570</v>
      </c>
      <c r="AA41" s="29">
        <f t="shared" si="12"/>
        <v>1400</v>
      </c>
      <c r="AB41" s="30" t="str">
        <f t="shared" si="13"/>
        <v>prop,102|8600;prop,103|1400</v>
      </c>
      <c r="AC41" s="26">
        <f>怪物产出!P42</f>
        <v>760</v>
      </c>
      <c r="AD41" s="29">
        <f t="shared" si="14"/>
        <v>5200</v>
      </c>
      <c r="AE41" s="30" t="str">
        <f t="shared" si="15"/>
        <v>prop,102|4800;prop,103|5200</v>
      </c>
    </row>
    <row r="42" spans="1:31" ht="14" x14ac:dyDescent="0.15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380</v>
      </c>
      <c r="X42" s="29">
        <f t="shared" si="10"/>
        <v>6000</v>
      </c>
      <c r="Y42" s="30" t="str">
        <f t="shared" si="11"/>
        <v>prop,101|4000;prop,102|6000</v>
      </c>
      <c r="Z42" s="26">
        <f>怪物产出!O43</f>
        <v>570</v>
      </c>
      <c r="AA42" s="29">
        <f t="shared" si="12"/>
        <v>1400</v>
      </c>
      <c r="AB42" s="30" t="str">
        <f t="shared" si="13"/>
        <v>prop,102|8600;prop,103|1400</v>
      </c>
      <c r="AC42" s="26">
        <f>怪物产出!P43</f>
        <v>760</v>
      </c>
      <c r="AD42" s="29">
        <f t="shared" si="14"/>
        <v>5200</v>
      </c>
      <c r="AE42" s="30" t="str">
        <f t="shared" si="15"/>
        <v>prop,102|4800;prop,103|5200</v>
      </c>
    </row>
    <row r="43" spans="1:31" ht="14" x14ac:dyDescent="0.15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390</v>
      </c>
      <c r="X43" s="29">
        <f t="shared" si="10"/>
        <v>6333</v>
      </c>
      <c r="Y43" s="30" t="str">
        <f t="shared" si="11"/>
        <v>prop,101|3667;prop,102|6333</v>
      </c>
      <c r="Z43" s="26">
        <f>怪物产出!O44</f>
        <v>585</v>
      </c>
      <c r="AA43" s="29">
        <f t="shared" si="12"/>
        <v>1700</v>
      </c>
      <c r="AB43" s="30" t="str">
        <f t="shared" si="13"/>
        <v>prop,102|8300;prop,103|1700</v>
      </c>
      <c r="AC43" s="26">
        <f>怪物产出!P44</f>
        <v>780</v>
      </c>
      <c r="AD43" s="29">
        <f t="shared" si="14"/>
        <v>5600</v>
      </c>
      <c r="AE43" s="30" t="str">
        <f t="shared" si="15"/>
        <v>prop,102|4400;prop,103|5600</v>
      </c>
    </row>
    <row r="44" spans="1:31" ht="14" x14ac:dyDescent="0.15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400</v>
      </c>
      <c r="X44" s="29">
        <f t="shared" si="10"/>
        <v>6666</v>
      </c>
      <c r="Y44" s="30" t="str">
        <f t="shared" si="11"/>
        <v>prop,101|3334;prop,102|6666</v>
      </c>
      <c r="Z44" s="26">
        <f>怪物产出!O45</f>
        <v>600</v>
      </c>
      <c r="AA44" s="29">
        <f t="shared" si="12"/>
        <v>2000</v>
      </c>
      <c r="AB44" s="30" t="str">
        <f t="shared" si="13"/>
        <v>prop,102|8000;prop,103|2000</v>
      </c>
      <c r="AC44" s="26">
        <f>怪物产出!P45</f>
        <v>800</v>
      </c>
      <c r="AD44" s="29">
        <f t="shared" si="14"/>
        <v>6000</v>
      </c>
      <c r="AE44" s="30" t="str">
        <f t="shared" si="15"/>
        <v>prop,102|4000;prop,103|6000</v>
      </c>
    </row>
    <row r="45" spans="1:31" ht="14" x14ac:dyDescent="0.15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410</v>
      </c>
      <c r="X45" s="29">
        <f t="shared" si="10"/>
        <v>7000</v>
      </c>
      <c r="Y45" s="30" t="str">
        <f t="shared" si="11"/>
        <v>prop,101|3000;prop,102|7000</v>
      </c>
      <c r="Z45" s="26">
        <f>怪物产出!O46</f>
        <v>615</v>
      </c>
      <c r="AA45" s="29">
        <f t="shared" si="12"/>
        <v>2300</v>
      </c>
      <c r="AB45" s="30" t="str">
        <f t="shared" si="13"/>
        <v>prop,102|7700;prop,103|2300</v>
      </c>
      <c r="AC45" s="26">
        <f>怪物产出!P46</f>
        <v>820</v>
      </c>
      <c r="AD45" s="29">
        <f t="shared" si="14"/>
        <v>6400</v>
      </c>
      <c r="AE45" s="30" t="str">
        <f t="shared" si="15"/>
        <v>prop,102|3600;prop,103|6400</v>
      </c>
    </row>
    <row r="46" spans="1:31" ht="14" x14ac:dyDescent="0.15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410</v>
      </c>
      <c r="X46" s="29">
        <f t="shared" si="10"/>
        <v>7000</v>
      </c>
      <c r="Y46" s="30" t="str">
        <f t="shared" si="11"/>
        <v>prop,101|3000;prop,102|7000</v>
      </c>
      <c r="Z46" s="26">
        <f>怪物产出!O47</f>
        <v>615</v>
      </c>
      <c r="AA46" s="29">
        <f t="shared" si="12"/>
        <v>2300</v>
      </c>
      <c r="AB46" s="30" t="str">
        <f t="shared" si="13"/>
        <v>prop,102|7700;prop,103|2300</v>
      </c>
      <c r="AC46" s="26">
        <f>怪物产出!P47</f>
        <v>820</v>
      </c>
      <c r="AD46" s="29">
        <f t="shared" si="14"/>
        <v>6400</v>
      </c>
      <c r="AE46" s="30" t="str">
        <f t="shared" si="15"/>
        <v>prop,102|3600;prop,103|6400</v>
      </c>
    </row>
    <row r="47" spans="1:31" ht="14" x14ac:dyDescent="0.15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420</v>
      </c>
      <c r="X47" s="29">
        <f t="shared" si="10"/>
        <v>7333</v>
      </c>
      <c r="Y47" s="30" t="str">
        <f t="shared" si="11"/>
        <v>prop,101|2667;prop,102|7333</v>
      </c>
      <c r="Z47" s="26">
        <f>怪物产出!O48</f>
        <v>630</v>
      </c>
      <c r="AA47" s="29">
        <f t="shared" si="12"/>
        <v>2600</v>
      </c>
      <c r="AB47" s="30" t="str">
        <f t="shared" si="13"/>
        <v>prop,102|7400;prop,103|2600</v>
      </c>
      <c r="AC47" s="26">
        <f>怪物产出!P48</f>
        <v>840</v>
      </c>
      <c r="AD47" s="29">
        <f t="shared" si="14"/>
        <v>6800</v>
      </c>
      <c r="AE47" s="30" t="str">
        <f t="shared" si="15"/>
        <v>prop,102|3200;prop,103|6800</v>
      </c>
    </row>
    <row r="48" spans="1:31" ht="14" x14ac:dyDescent="0.15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420</v>
      </c>
      <c r="X48" s="29">
        <f t="shared" si="10"/>
        <v>7333</v>
      </c>
      <c r="Y48" s="30" t="str">
        <f t="shared" si="11"/>
        <v>prop,101|2667;prop,102|7333</v>
      </c>
      <c r="Z48" s="26">
        <f>怪物产出!O49</f>
        <v>630</v>
      </c>
      <c r="AA48" s="29">
        <f t="shared" si="12"/>
        <v>2600</v>
      </c>
      <c r="AB48" s="30" t="str">
        <f t="shared" si="13"/>
        <v>prop,102|7400;prop,103|2600</v>
      </c>
      <c r="AC48" s="26">
        <f>怪物产出!P49</f>
        <v>840</v>
      </c>
      <c r="AD48" s="29">
        <f t="shared" si="14"/>
        <v>6800</v>
      </c>
      <c r="AE48" s="30" t="str">
        <f t="shared" si="15"/>
        <v>prop,102|3200;prop,103|6800</v>
      </c>
    </row>
    <row r="49" spans="1:31" ht="14" x14ac:dyDescent="0.15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430</v>
      </c>
      <c r="X49" s="29">
        <f t="shared" si="10"/>
        <v>7666</v>
      </c>
      <c r="Y49" s="30" t="str">
        <f t="shared" si="11"/>
        <v>prop,101|2334;prop,102|7666</v>
      </c>
      <c r="Z49" s="26">
        <f>怪物产出!O50</f>
        <v>645</v>
      </c>
      <c r="AA49" s="29">
        <f t="shared" si="12"/>
        <v>2900</v>
      </c>
      <c r="AB49" s="30" t="str">
        <f t="shared" si="13"/>
        <v>prop,102|7100;prop,103|2900</v>
      </c>
      <c r="AC49" s="26">
        <f>怪物产出!P50</f>
        <v>860</v>
      </c>
      <c r="AD49" s="29">
        <f t="shared" si="14"/>
        <v>7200</v>
      </c>
      <c r="AE49" s="30" t="str">
        <f t="shared" si="15"/>
        <v>prop,102|2800;prop,103|7200</v>
      </c>
    </row>
    <row r="50" spans="1:31" ht="14" x14ac:dyDescent="0.15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430</v>
      </c>
      <c r="X50" s="29">
        <f t="shared" si="10"/>
        <v>7666</v>
      </c>
      <c r="Y50" s="30" t="str">
        <f t="shared" si="11"/>
        <v>prop,101|2334;prop,102|7666</v>
      </c>
      <c r="Z50" s="26">
        <f>怪物产出!O51</f>
        <v>645</v>
      </c>
      <c r="AA50" s="29">
        <f t="shared" si="12"/>
        <v>2900</v>
      </c>
      <c r="AB50" s="30" t="str">
        <f t="shared" si="13"/>
        <v>prop,102|7100;prop,103|2900</v>
      </c>
      <c r="AC50" s="26">
        <f>怪物产出!P51</f>
        <v>860</v>
      </c>
      <c r="AD50" s="29">
        <f t="shared" si="14"/>
        <v>7200</v>
      </c>
      <c r="AE50" s="30" t="str">
        <f t="shared" si="15"/>
        <v>prop,102|2800;prop,103|7200</v>
      </c>
    </row>
    <row r="51" spans="1:31" ht="14" x14ac:dyDescent="0.15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440</v>
      </c>
      <c r="X51" s="29">
        <f t="shared" si="10"/>
        <v>8000</v>
      </c>
      <c r="Y51" s="30" t="str">
        <f t="shared" si="11"/>
        <v>prop,101|2000;prop,102|8000</v>
      </c>
      <c r="Z51" s="26">
        <f>怪物产出!O52</f>
        <v>660</v>
      </c>
      <c r="AA51" s="29">
        <f t="shared" si="12"/>
        <v>3200</v>
      </c>
      <c r="AB51" s="30" t="str">
        <f t="shared" si="13"/>
        <v>prop,102|6800;prop,103|3200</v>
      </c>
      <c r="AC51" s="26">
        <f>怪物产出!P52</f>
        <v>880</v>
      </c>
      <c r="AD51" s="29">
        <f t="shared" si="14"/>
        <v>7600</v>
      </c>
      <c r="AE51" s="30" t="str">
        <f t="shared" si="15"/>
        <v>prop,102|2400;prop,103|7600</v>
      </c>
    </row>
    <row r="52" spans="1:31" ht="14" x14ac:dyDescent="0.15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440</v>
      </c>
      <c r="X52" s="29">
        <f t="shared" si="10"/>
        <v>8000</v>
      </c>
      <c r="Y52" s="30" t="str">
        <f t="shared" si="11"/>
        <v>prop,101|2000;prop,102|8000</v>
      </c>
      <c r="Z52" s="26">
        <f>怪物产出!O53</f>
        <v>660</v>
      </c>
      <c r="AA52" s="29">
        <f t="shared" si="12"/>
        <v>3200</v>
      </c>
      <c r="AB52" s="30" t="str">
        <f t="shared" si="13"/>
        <v>prop,102|6800;prop,103|3200</v>
      </c>
      <c r="AC52" s="26">
        <f>怪物产出!P53</f>
        <v>880</v>
      </c>
      <c r="AD52" s="29">
        <f t="shared" si="14"/>
        <v>7600</v>
      </c>
      <c r="AE52" s="30" t="str">
        <f t="shared" si="15"/>
        <v>prop,102|2400;prop,103|7600</v>
      </c>
    </row>
    <row r="53" spans="1:31" ht="14" x14ac:dyDescent="0.15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450</v>
      </c>
      <c r="X53" s="29">
        <f t="shared" si="10"/>
        <v>8333</v>
      </c>
      <c r="Y53" s="30" t="str">
        <f t="shared" si="11"/>
        <v>prop,101|1667;prop,102|8333</v>
      </c>
      <c r="Z53" s="26">
        <f>怪物产出!O54</f>
        <v>675</v>
      </c>
      <c r="AA53" s="29">
        <f t="shared" si="12"/>
        <v>3500</v>
      </c>
      <c r="AB53" s="30" t="str">
        <f t="shared" si="13"/>
        <v>prop,102|6500;prop,103|3500</v>
      </c>
      <c r="AC53" s="26">
        <f>怪物产出!P54</f>
        <v>900</v>
      </c>
      <c r="AD53" s="29">
        <f t="shared" si="14"/>
        <v>8000</v>
      </c>
      <c r="AE53" s="30" t="str">
        <f t="shared" si="15"/>
        <v>prop,102|2000;prop,103|8000</v>
      </c>
    </row>
    <row r="54" spans="1:31" ht="14" x14ac:dyDescent="0.15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450</v>
      </c>
      <c r="X54" s="29">
        <f t="shared" si="10"/>
        <v>8333</v>
      </c>
      <c r="Y54" s="30" t="str">
        <f t="shared" si="11"/>
        <v>prop,101|1667;prop,102|8333</v>
      </c>
      <c r="Z54" s="26">
        <f>怪物产出!O55</f>
        <v>675</v>
      </c>
      <c r="AA54" s="29">
        <f t="shared" si="12"/>
        <v>3500</v>
      </c>
      <c r="AB54" s="30" t="str">
        <f t="shared" si="13"/>
        <v>prop,102|6500;prop,103|3500</v>
      </c>
      <c r="AC54" s="26">
        <f>怪物产出!P55</f>
        <v>900</v>
      </c>
      <c r="AD54" s="29">
        <f t="shared" si="14"/>
        <v>8000</v>
      </c>
      <c r="AE54" s="30" t="str">
        <f t="shared" si="15"/>
        <v>prop,102|2000;prop,103|8000</v>
      </c>
    </row>
    <row r="55" spans="1:31" ht="14" x14ac:dyDescent="0.15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450</v>
      </c>
      <c r="X55" s="29">
        <f t="shared" si="10"/>
        <v>8333</v>
      </c>
      <c r="Y55" s="30" t="str">
        <f t="shared" si="11"/>
        <v>prop,101|1667;prop,102|8333</v>
      </c>
      <c r="Z55" s="26">
        <f>怪物产出!O56</f>
        <v>675</v>
      </c>
      <c r="AA55" s="29">
        <f t="shared" si="12"/>
        <v>3500</v>
      </c>
      <c r="AB55" s="30" t="str">
        <f t="shared" si="13"/>
        <v>prop,102|6500;prop,103|3500</v>
      </c>
      <c r="AC55" s="26">
        <f>怪物产出!P56</f>
        <v>900</v>
      </c>
      <c r="AD55" s="29">
        <f t="shared" si="14"/>
        <v>8000</v>
      </c>
      <c r="AE55" s="30" t="str">
        <f t="shared" si="15"/>
        <v>prop,102|2000;prop,103|8000</v>
      </c>
    </row>
    <row r="56" spans="1:31" ht="14" x14ac:dyDescent="0.15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465</v>
      </c>
      <c r="X56" s="29">
        <f t="shared" si="10"/>
        <v>8833</v>
      </c>
      <c r="Y56" s="30" t="str">
        <f t="shared" si="11"/>
        <v>prop,101|1167;prop,102|8833</v>
      </c>
      <c r="Z56" s="26">
        <f>怪物产出!O57</f>
        <v>697</v>
      </c>
      <c r="AA56" s="29">
        <f t="shared" si="12"/>
        <v>3940</v>
      </c>
      <c r="AB56" s="30" t="str">
        <f t="shared" si="13"/>
        <v>prop,102|6060;prop,103|3940</v>
      </c>
      <c r="AC56" s="26">
        <f>怪物产出!P57</f>
        <v>930</v>
      </c>
      <c r="AD56" s="29">
        <f t="shared" si="14"/>
        <v>8600</v>
      </c>
      <c r="AE56" s="30" t="str">
        <f t="shared" si="15"/>
        <v>prop,102|1400;prop,103|8600</v>
      </c>
    </row>
    <row r="57" spans="1:31" ht="14" x14ac:dyDescent="0.15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465</v>
      </c>
      <c r="X57" s="29">
        <f t="shared" si="10"/>
        <v>8833</v>
      </c>
      <c r="Y57" s="30" t="str">
        <f t="shared" si="11"/>
        <v>prop,101|1167;prop,102|8833</v>
      </c>
      <c r="Z57" s="26">
        <f>怪物产出!O58</f>
        <v>697</v>
      </c>
      <c r="AA57" s="29">
        <f t="shared" si="12"/>
        <v>3940</v>
      </c>
      <c r="AB57" s="30" t="str">
        <f t="shared" si="13"/>
        <v>prop,102|6060;prop,103|3940</v>
      </c>
      <c r="AC57" s="26">
        <f>怪物产出!P58</f>
        <v>930</v>
      </c>
      <c r="AD57" s="29">
        <f t="shared" si="14"/>
        <v>8600</v>
      </c>
      <c r="AE57" s="30" t="str">
        <f t="shared" si="15"/>
        <v>prop,102|1400;prop,103|8600</v>
      </c>
    </row>
    <row r="58" spans="1:31" ht="14" x14ac:dyDescent="0.15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465</v>
      </c>
      <c r="X58" s="29">
        <f t="shared" si="10"/>
        <v>8833</v>
      </c>
      <c r="Y58" s="30" t="str">
        <f t="shared" si="11"/>
        <v>prop,101|1167;prop,102|8833</v>
      </c>
      <c r="Z58" s="26">
        <f>怪物产出!O59</f>
        <v>697</v>
      </c>
      <c r="AA58" s="29">
        <f t="shared" si="12"/>
        <v>3940</v>
      </c>
      <c r="AB58" s="30" t="str">
        <f t="shared" si="13"/>
        <v>prop,102|6060;prop,103|3940</v>
      </c>
      <c r="AC58" s="26">
        <f>怪物产出!P59</f>
        <v>930</v>
      </c>
      <c r="AD58" s="29">
        <f t="shared" si="14"/>
        <v>8600</v>
      </c>
      <c r="AE58" s="30" t="str">
        <f t="shared" si="15"/>
        <v>prop,102|1400;prop,103|8600</v>
      </c>
    </row>
    <row r="59" spans="1:31" ht="14" x14ac:dyDescent="0.15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480</v>
      </c>
      <c r="X59" s="29">
        <f t="shared" si="10"/>
        <v>9333</v>
      </c>
      <c r="Y59" s="30" t="str">
        <f t="shared" si="11"/>
        <v>prop,101|667;prop,102|9333</v>
      </c>
      <c r="Z59" s="26">
        <f>怪物产出!O60</f>
        <v>720</v>
      </c>
      <c r="AA59" s="29">
        <f t="shared" si="12"/>
        <v>4400</v>
      </c>
      <c r="AB59" s="30" t="str">
        <f t="shared" si="13"/>
        <v>prop,102|5600;prop,103|4400</v>
      </c>
      <c r="AC59" s="26">
        <f>怪物产出!P60</f>
        <v>960</v>
      </c>
      <c r="AD59" s="29">
        <f t="shared" si="14"/>
        <v>9200</v>
      </c>
      <c r="AE59" s="30" t="str">
        <f t="shared" si="15"/>
        <v>prop,102|800;prop,103|9200</v>
      </c>
    </row>
    <row r="60" spans="1:31" ht="14" x14ac:dyDescent="0.15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480</v>
      </c>
      <c r="X60" s="29">
        <f t="shared" si="10"/>
        <v>9333</v>
      </c>
      <c r="Y60" s="30" t="str">
        <f t="shared" si="11"/>
        <v>prop,101|667;prop,102|9333</v>
      </c>
      <c r="Z60" s="26">
        <f>怪物产出!O61</f>
        <v>720</v>
      </c>
      <c r="AA60" s="29">
        <f t="shared" si="12"/>
        <v>4400</v>
      </c>
      <c r="AB60" s="30" t="str">
        <f t="shared" si="13"/>
        <v>prop,102|5600;prop,103|4400</v>
      </c>
      <c r="AC60" s="26">
        <f>怪物产出!P61</f>
        <v>960</v>
      </c>
      <c r="AD60" s="29">
        <f t="shared" si="14"/>
        <v>9200</v>
      </c>
      <c r="AE60" s="30" t="str">
        <f t="shared" si="15"/>
        <v>prop,102|800;prop,103|9200</v>
      </c>
    </row>
    <row r="61" spans="1:31" ht="14" x14ac:dyDescent="0.15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480</v>
      </c>
      <c r="X61" s="29">
        <f t="shared" si="10"/>
        <v>9333</v>
      </c>
      <c r="Y61" s="30" t="str">
        <f t="shared" si="11"/>
        <v>prop,101|667;prop,102|9333</v>
      </c>
      <c r="Z61" s="26">
        <f>怪物产出!O62</f>
        <v>720</v>
      </c>
      <c r="AA61" s="29">
        <f t="shared" si="12"/>
        <v>4400</v>
      </c>
      <c r="AB61" s="30" t="str">
        <f t="shared" si="13"/>
        <v>prop,102|5600;prop,103|4400</v>
      </c>
      <c r="AC61" s="26">
        <f>怪物产出!P62</f>
        <v>960</v>
      </c>
      <c r="AD61" s="29">
        <f t="shared" si="14"/>
        <v>9200</v>
      </c>
      <c r="AE61" s="30" t="str">
        <f t="shared" si="15"/>
        <v>prop,102|800;prop,103|9200</v>
      </c>
    </row>
    <row r="62" spans="1:31" ht="14" x14ac:dyDescent="0.15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487</v>
      </c>
      <c r="X62" s="29">
        <f t="shared" si="10"/>
        <v>9566</v>
      </c>
      <c r="Y62" s="30" t="str">
        <f t="shared" si="11"/>
        <v>prop,101|434;prop,102|9566</v>
      </c>
      <c r="Z62" s="26">
        <f>怪物产出!O63</f>
        <v>730</v>
      </c>
      <c r="AA62" s="29">
        <f t="shared" si="12"/>
        <v>4600</v>
      </c>
      <c r="AB62" s="30" t="str">
        <f t="shared" si="13"/>
        <v>prop,102|5400;prop,103|4600</v>
      </c>
      <c r="AC62" s="26">
        <f>怪物产出!P63</f>
        <v>975</v>
      </c>
      <c r="AD62" s="29">
        <f t="shared" si="14"/>
        <v>9500</v>
      </c>
      <c r="AE62" s="30" t="str">
        <f t="shared" si="15"/>
        <v>prop,102|500;prop,103|9500</v>
      </c>
    </row>
    <row r="63" spans="1:31" ht="14" x14ac:dyDescent="0.15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487</v>
      </c>
      <c r="X63" s="29">
        <f t="shared" si="10"/>
        <v>9566</v>
      </c>
      <c r="Y63" s="30" t="str">
        <f t="shared" si="11"/>
        <v>prop,101|434;prop,102|9566</v>
      </c>
      <c r="Z63" s="26">
        <f>怪物产出!O64</f>
        <v>730</v>
      </c>
      <c r="AA63" s="29">
        <f t="shared" si="12"/>
        <v>4600</v>
      </c>
      <c r="AB63" s="30" t="str">
        <f t="shared" si="13"/>
        <v>prop,102|5400;prop,103|4600</v>
      </c>
      <c r="AC63" s="26">
        <f>怪物产出!P64</f>
        <v>975</v>
      </c>
      <c r="AD63" s="29">
        <f t="shared" si="14"/>
        <v>9500</v>
      </c>
      <c r="AE63" s="30" t="str">
        <f t="shared" si="15"/>
        <v>prop,102|500;prop,103|9500</v>
      </c>
    </row>
    <row r="64" spans="1:31" ht="14" x14ac:dyDescent="0.15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487</v>
      </c>
      <c r="X64" s="29">
        <f t="shared" si="10"/>
        <v>9566</v>
      </c>
      <c r="Y64" s="30" t="str">
        <f t="shared" si="11"/>
        <v>prop,101|434;prop,102|9566</v>
      </c>
      <c r="Z64" s="26">
        <f>怪物产出!O65</f>
        <v>730</v>
      </c>
      <c r="AA64" s="29">
        <f t="shared" si="12"/>
        <v>4600</v>
      </c>
      <c r="AB64" s="30" t="str">
        <f t="shared" si="13"/>
        <v>prop,102|5400;prop,103|4600</v>
      </c>
      <c r="AC64" s="26">
        <f>怪物产出!P65</f>
        <v>975</v>
      </c>
      <c r="AD64" s="29">
        <f t="shared" si="14"/>
        <v>9500</v>
      </c>
      <c r="AE64" s="30" t="str">
        <f t="shared" si="15"/>
        <v>prop,102|500;prop,103|9500</v>
      </c>
    </row>
    <row r="65" spans="1:31" ht="14" x14ac:dyDescent="0.15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495</v>
      </c>
      <c r="X65" s="29">
        <f t="shared" si="10"/>
        <v>9833</v>
      </c>
      <c r="Y65" s="30" t="str">
        <f t="shared" si="11"/>
        <v>prop,101|167;prop,102|9833</v>
      </c>
      <c r="Z65" s="26">
        <f>怪物产出!O66</f>
        <v>742</v>
      </c>
      <c r="AA65" s="29">
        <f t="shared" si="12"/>
        <v>4840</v>
      </c>
      <c r="AB65" s="30" t="str">
        <f t="shared" si="13"/>
        <v>prop,102|5160;prop,103|4840</v>
      </c>
      <c r="AC65" s="26">
        <f>怪物产出!P66</f>
        <v>990</v>
      </c>
      <c r="AD65" s="29">
        <f t="shared" si="14"/>
        <v>9800</v>
      </c>
      <c r="AE65" s="30" t="str">
        <f t="shared" si="15"/>
        <v>prop,102|200;prop,103|9800</v>
      </c>
    </row>
    <row r="66" spans="1:31" ht="14" x14ac:dyDescent="0.15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495</v>
      </c>
      <c r="X66" s="29">
        <f t="shared" si="10"/>
        <v>9833</v>
      </c>
      <c r="Y66" s="30" t="str">
        <f t="shared" si="11"/>
        <v>prop,101|167;prop,102|9833</v>
      </c>
      <c r="Z66" s="26">
        <f>怪物产出!O67</f>
        <v>742</v>
      </c>
      <c r="AA66" s="29">
        <f t="shared" si="12"/>
        <v>4840</v>
      </c>
      <c r="AB66" s="30" t="str">
        <f t="shared" si="13"/>
        <v>prop,102|5160;prop,103|4840</v>
      </c>
      <c r="AC66" s="26">
        <f>怪物产出!P67</f>
        <v>990</v>
      </c>
      <c r="AD66" s="29">
        <f t="shared" si="14"/>
        <v>9800</v>
      </c>
      <c r="AE66" s="30" t="str">
        <f t="shared" si="15"/>
        <v>prop,102|200;prop,103|9800</v>
      </c>
    </row>
    <row r="67" spans="1:31" ht="14" x14ac:dyDescent="0.15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495</v>
      </c>
      <c r="X67" s="29">
        <f t="shared" si="10"/>
        <v>9833</v>
      </c>
      <c r="Y67" s="30" t="str">
        <f t="shared" si="11"/>
        <v>prop,101|167;prop,102|9833</v>
      </c>
      <c r="Z67" s="26">
        <f>怪物产出!O68</f>
        <v>742</v>
      </c>
      <c r="AA67" s="29">
        <f t="shared" si="12"/>
        <v>4840</v>
      </c>
      <c r="AB67" s="30" t="str">
        <f t="shared" si="13"/>
        <v>prop,102|5160;prop,103|4840</v>
      </c>
      <c r="AC67" s="26">
        <f>怪物产出!P68</f>
        <v>990</v>
      </c>
      <c r="AD67" s="29">
        <f t="shared" si="14"/>
        <v>9800</v>
      </c>
      <c r="AE67" s="30" t="str">
        <f t="shared" si="15"/>
        <v>prop,102|200;prop,103|9800</v>
      </c>
    </row>
    <row r="68" spans="1:31" ht="14" x14ac:dyDescent="0.15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502</v>
      </c>
      <c r="X68" s="29">
        <f t="shared" ref="X68:X102" si="32">INT(IF(W68&lt;500,($C$4-W68)/($C$4-$C$5)*10000,IF(W68&lt;1000,($C$5-W68)/($C$5-$C$6)*10000,IF(W68&lt;3000,($C$6-W68)/($C$6-$C$7)*10000,($C$7-W68)/($C$7-$C$8)*10000))))</f>
        <v>40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prop,102|9960;prop,103|40</v>
      </c>
      <c r="Z68" s="26">
        <f>怪物产出!O69</f>
        <v>752</v>
      </c>
      <c r="AA68" s="29">
        <f t="shared" ref="AA68:AA102" si="34">INT(IF(Z68&lt;500,($C$4-Z68)/($C$4-$C$5)*10000,IF(Z68&lt;1000,($C$5-Z68)/($C$5-$C$6)*10000,IF(Z68&lt;3000,($C$6-Z68)/($C$6-$C$7)*10000,($C$7-Z68)/($C$7-$C$8)*10000))))</f>
        <v>5040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prop,102|4960;prop,103|5040</v>
      </c>
      <c r="AC68" s="26">
        <f>怪物产出!P69</f>
        <v>1005</v>
      </c>
      <c r="AD68" s="29">
        <f t="shared" ref="AD68:AD102" si="36">INT(IF(AC68&lt;500,($C$4-AC68)/($C$4-$C$5)*10000,IF(AC68&lt;1000,($C$5-AC68)/($C$5-$C$6)*10000,IF(AC68&lt;3000,($C$6-AC68)/($C$6-$C$7)*10000,($C$7-AC68)/($C$7-$C$8)*10000))))</f>
        <v>25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prop,103|9975;prop,104|25</v>
      </c>
    </row>
    <row r="69" spans="1:31" ht="14" x14ac:dyDescent="0.15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502</v>
      </c>
      <c r="X69" s="29">
        <f t="shared" si="32"/>
        <v>40</v>
      </c>
      <c r="Y69" s="30" t="str">
        <f t="shared" si="33"/>
        <v>prop,102|9960;prop,103|40</v>
      </c>
      <c r="Z69" s="26">
        <f>怪物产出!O70</f>
        <v>752</v>
      </c>
      <c r="AA69" s="29">
        <f t="shared" si="34"/>
        <v>5040</v>
      </c>
      <c r="AB69" s="30" t="str">
        <f t="shared" si="35"/>
        <v>prop,102|4960;prop,103|5040</v>
      </c>
      <c r="AC69" s="26">
        <f>怪物产出!P70</f>
        <v>1005</v>
      </c>
      <c r="AD69" s="29">
        <f t="shared" si="36"/>
        <v>25</v>
      </c>
      <c r="AE69" s="30" t="str">
        <f t="shared" si="37"/>
        <v>prop,103|9975;prop,104|25</v>
      </c>
    </row>
    <row r="70" spans="1:31" ht="14" x14ac:dyDescent="0.15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502</v>
      </c>
      <c r="X70" s="29">
        <f t="shared" si="32"/>
        <v>40</v>
      </c>
      <c r="Y70" s="30" t="str">
        <f t="shared" si="33"/>
        <v>prop,102|9960;prop,103|40</v>
      </c>
      <c r="Z70" s="26">
        <f>怪物产出!O71</f>
        <v>752</v>
      </c>
      <c r="AA70" s="29">
        <f t="shared" si="34"/>
        <v>5040</v>
      </c>
      <c r="AB70" s="30" t="str">
        <f t="shared" si="35"/>
        <v>prop,102|4960;prop,103|5040</v>
      </c>
      <c r="AC70" s="26">
        <f>怪物产出!P71</f>
        <v>1005</v>
      </c>
      <c r="AD70" s="29">
        <f t="shared" si="36"/>
        <v>25</v>
      </c>
      <c r="AE70" s="30" t="str">
        <f t="shared" si="37"/>
        <v>prop,103|9975;prop,104|25</v>
      </c>
    </row>
    <row r="71" spans="1:31" ht="14" x14ac:dyDescent="0.15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510</v>
      </c>
      <c r="X71" s="29">
        <f t="shared" si="32"/>
        <v>200</v>
      </c>
      <c r="Y71" s="30" t="str">
        <f t="shared" si="33"/>
        <v>prop,102|9800;prop,103|200</v>
      </c>
      <c r="Z71" s="26">
        <f>怪物产出!O72</f>
        <v>765</v>
      </c>
      <c r="AA71" s="29">
        <f t="shared" si="34"/>
        <v>5300</v>
      </c>
      <c r="AB71" s="30" t="str">
        <f t="shared" si="35"/>
        <v>prop,102|4700;prop,103|5300</v>
      </c>
      <c r="AC71" s="26">
        <f>怪物产出!P72</f>
        <v>1020</v>
      </c>
      <c r="AD71" s="29">
        <f t="shared" si="36"/>
        <v>100</v>
      </c>
      <c r="AE71" s="30" t="str">
        <f t="shared" si="37"/>
        <v>prop,103|9900;prop,104|100</v>
      </c>
    </row>
    <row r="72" spans="1:31" ht="14" x14ac:dyDescent="0.15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510</v>
      </c>
      <c r="X72" s="29">
        <f t="shared" si="32"/>
        <v>200</v>
      </c>
      <c r="Y72" s="30" t="str">
        <f t="shared" si="33"/>
        <v>prop,102|9800;prop,103|200</v>
      </c>
      <c r="Z72" s="26">
        <f>怪物产出!O73</f>
        <v>765</v>
      </c>
      <c r="AA72" s="29">
        <f t="shared" si="34"/>
        <v>5300</v>
      </c>
      <c r="AB72" s="30" t="str">
        <f t="shared" si="35"/>
        <v>prop,102|4700;prop,103|5300</v>
      </c>
      <c r="AC72" s="26">
        <f>怪物产出!P73</f>
        <v>1020</v>
      </c>
      <c r="AD72" s="29">
        <f t="shared" si="36"/>
        <v>100</v>
      </c>
      <c r="AE72" s="30" t="str">
        <f t="shared" si="37"/>
        <v>prop,103|9900;prop,104|100</v>
      </c>
    </row>
    <row r="73" spans="1:31" ht="14" x14ac:dyDescent="0.15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510</v>
      </c>
      <c r="X73" s="29">
        <f t="shared" si="32"/>
        <v>200</v>
      </c>
      <c r="Y73" s="30" t="str">
        <f t="shared" si="33"/>
        <v>prop,102|9800;prop,103|200</v>
      </c>
      <c r="Z73" s="26">
        <f>怪物产出!O74</f>
        <v>765</v>
      </c>
      <c r="AA73" s="29">
        <f t="shared" si="34"/>
        <v>5300</v>
      </c>
      <c r="AB73" s="30" t="str">
        <f t="shared" si="35"/>
        <v>prop,102|4700;prop,103|5300</v>
      </c>
      <c r="AC73" s="26">
        <f>怪物产出!P74</f>
        <v>1020</v>
      </c>
      <c r="AD73" s="29">
        <f t="shared" si="36"/>
        <v>100</v>
      </c>
      <c r="AE73" s="30" t="str">
        <f t="shared" si="37"/>
        <v>prop,103|9900;prop,104|100</v>
      </c>
    </row>
    <row r="74" spans="1:31" ht="14" x14ac:dyDescent="0.15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517</v>
      </c>
      <c r="X74" s="29">
        <f t="shared" si="32"/>
        <v>340</v>
      </c>
      <c r="Y74" s="30" t="str">
        <f t="shared" si="33"/>
        <v>prop,102|9660;prop,103|340</v>
      </c>
      <c r="Z74" s="26">
        <f>怪物产出!O75</f>
        <v>775</v>
      </c>
      <c r="AA74" s="29">
        <f t="shared" si="34"/>
        <v>5500</v>
      </c>
      <c r="AB74" s="30" t="str">
        <f t="shared" si="35"/>
        <v>prop,102|4500;prop,103|5500</v>
      </c>
      <c r="AC74" s="26">
        <f>怪物产出!P75</f>
        <v>1035</v>
      </c>
      <c r="AD74" s="29">
        <f t="shared" si="36"/>
        <v>175</v>
      </c>
      <c r="AE74" s="30" t="str">
        <f t="shared" si="37"/>
        <v>prop,103|9825;prop,104|175</v>
      </c>
    </row>
    <row r="75" spans="1:31" ht="14" x14ac:dyDescent="0.15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517</v>
      </c>
      <c r="X75" s="29">
        <f t="shared" si="32"/>
        <v>340</v>
      </c>
      <c r="Y75" s="30" t="str">
        <f t="shared" si="33"/>
        <v>prop,102|9660;prop,103|340</v>
      </c>
      <c r="Z75" s="26">
        <f>怪物产出!O76</f>
        <v>775</v>
      </c>
      <c r="AA75" s="29">
        <f t="shared" si="34"/>
        <v>5500</v>
      </c>
      <c r="AB75" s="30" t="str">
        <f t="shared" si="35"/>
        <v>prop,102|4500;prop,103|5500</v>
      </c>
      <c r="AC75" s="26">
        <f>怪物产出!P76</f>
        <v>1035</v>
      </c>
      <c r="AD75" s="29">
        <f t="shared" si="36"/>
        <v>175</v>
      </c>
      <c r="AE75" s="30" t="str">
        <f t="shared" si="37"/>
        <v>prop,103|9825;prop,104|175</v>
      </c>
    </row>
    <row r="76" spans="1:31" ht="14" x14ac:dyDescent="0.15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517</v>
      </c>
      <c r="X76" s="29">
        <f t="shared" si="32"/>
        <v>340</v>
      </c>
      <c r="Y76" s="30" t="str">
        <f t="shared" si="33"/>
        <v>prop,102|9660;prop,103|340</v>
      </c>
      <c r="Z76" s="26">
        <f>怪物产出!O77</f>
        <v>775</v>
      </c>
      <c r="AA76" s="29">
        <f t="shared" si="34"/>
        <v>5500</v>
      </c>
      <c r="AB76" s="30" t="str">
        <f t="shared" si="35"/>
        <v>prop,102|4500;prop,103|5500</v>
      </c>
      <c r="AC76" s="26">
        <f>怪物产出!P77</f>
        <v>1035</v>
      </c>
      <c r="AD76" s="29">
        <f t="shared" si="36"/>
        <v>175</v>
      </c>
      <c r="AE76" s="30" t="str">
        <f t="shared" si="37"/>
        <v>prop,103|9825;prop,104|175</v>
      </c>
    </row>
    <row r="77" spans="1:31" ht="14" x14ac:dyDescent="0.15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525</v>
      </c>
      <c r="X77" s="29">
        <f t="shared" si="32"/>
        <v>500</v>
      </c>
      <c r="Y77" s="30" t="str">
        <f t="shared" si="33"/>
        <v>prop,102|9500;prop,103|500</v>
      </c>
      <c r="Z77" s="26">
        <f>怪物产出!O78</f>
        <v>787</v>
      </c>
      <c r="AA77" s="29">
        <f t="shared" si="34"/>
        <v>5740</v>
      </c>
      <c r="AB77" s="30" t="str">
        <f t="shared" si="35"/>
        <v>prop,102|4260;prop,103|5740</v>
      </c>
      <c r="AC77" s="26">
        <f>怪物产出!P78</f>
        <v>1050</v>
      </c>
      <c r="AD77" s="29">
        <f t="shared" si="36"/>
        <v>250</v>
      </c>
      <c r="AE77" s="30" t="str">
        <f t="shared" si="37"/>
        <v>prop,103|9750;prop,104|250</v>
      </c>
    </row>
    <row r="78" spans="1:31" ht="14" x14ac:dyDescent="0.15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525</v>
      </c>
      <c r="X78" s="29">
        <f t="shared" si="32"/>
        <v>500</v>
      </c>
      <c r="Y78" s="30" t="str">
        <f t="shared" si="33"/>
        <v>prop,102|9500;prop,103|500</v>
      </c>
      <c r="Z78" s="26">
        <f>怪物产出!O79</f>
        <v>787</v>
      </c>
      <c r="AA78" s="29">
        <f t="shared" si="34"/>
        <v>5740</v>
      </c>
      <c r="AB78" s="30" t="str">
        <f t="shared" si="35"/>
        <v>prop,102|4260;prop,103|5740</v>
      </c>
      <c r="AC78" s="26">
        <f>怪物产出!P79</f>
        <v>1050</v>
      </c>
      <c r="AD78" s="29">
        <f t="shared" si="36"/>
        <v>250</v>
      </c>
      <c r="AE78" s="30" t="str">
        <f t="shared" si="37"/>
        <v>prop,103|9750;prop,104|250</v>
      </c>
    </row>
    <row r="79" spans="1:31" ht="14" x14ac:dyDescent="0.15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525</v>
      </c>
      <c r="X79" s="29">
        <f t="shared" si="32"/>
        <v>500</v>
      </c>
      <c r="Y79" s="30" t="str">
        <f t="shared" si="33"/>
        <v>prop,102|9500;prop,103|500</v>
      </c>
      <c r="Z79" s="26">
        <f>怪物产出!O80</f>
        <v>787</v>
      </c>
      <c r="AA79" s="29">
        <f t="shared" si="34"/>
        <v>5740</v>
      </c>
      <c r="AB79" s="30" t="str">
        <f t="shared" si="35"/>
        <v>prop,102|4260;prop,103|5740</v>
      </c>
      <c r="AC79" s="26">
        <f>怪物产出!P80</f>
        <v>1050</v>
      </c>
      <c r="AD79" s="29">
        <f t="shared" si="36"/>
        <v>250</v>
      </c>
      <c r="AE79" s="30" t="str">
        <f t="shared" si="37"/>
        <v>prop,103|9750;prop,104|250</v>
      </c>
    </row>
    <row r="80" spans="1:31" ht="14" x14ac:dyDescent="0.15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532</v>
      </c>
      <c r="X80" s="29">
        <f t="shared" si="32"/>
        <v>640</v>
      </c>
      <c r="Y80" s="30" t="str">
        <f t="shared" si="33"/>
        <v>prop,102|9360;prop,103|640</v>
      </c>
      <c r="Z80" s="26">
        <f>怪物产出!O81</f>
        <v>797</v>
      </c>
      <c r="AA80" s="29">
        <f t="shared" si="34"/>
        <v>5940</v>
      </c>
      <c r="AB80" s="30" t="str">
        <f t="shared" si="35"/>
        <v>prop,102|4060;prop,103|5940</v>
      </c>
      <c r="AC80" s="26">
        <f>怪物产出!P81</f>
        <v>1065</v>
      </c>
      <c r="AD80" s="29">
        <f t="shared" si="36"/>
        <v>325</v>
      </c>
      <c r="AE80" s="30" t="str">
        <f t="shared" si="37"/>
        <v>prop,103|9675;prop,104|325</v>
      </c>
    </row>
    <row r="81" spans="1:31" ht="14" x14ac:dyDescent="0.15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532</v>
      </c>
      <c r="X81" s="29">
        <f t="shared" si="32"/>
        <v>640</v>
      </c>
      <c r="Y81" s="30" t="str">
        <f t="shared" si="33"/>
        <v>prop,102|9360;prop,103|640</v>
      </c>
      <c r="Z81" s="26">
        <f>怪物产出!O82</f>
        <v>797</v>
      </c>
      <c r="AA81" s="29">
        <f t="shared" si="34"/>
        <v>5940</v>
      </c>
      <c r="AB81" s="30" t="str">
        <f t="shared" si="35"/>
        <v>prop,102|4060;prop,103|5940</v>
      </c>
      <c r="AC81" s="26">
        <f>怪物产出!P82</f>
        <v>1065</v>
      </c>
      <c r="AD81" s="29">
        <f t="shared" si="36"/>
        <v>325</v>
      </c>
      <c r="AE81" s="30" t="str">
        <f t="shared" si="37"/>
        <v>prop,103|9675;prop,104|325</v>
      </c>
    </row>
    <row r="82" spans="1:31" ht="14" x14ac:dyDescent="0.15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532</v>
      </c>
      <c r="X82" s="29">
        <f t="shared" si="32"/>
        <v>640</v>
      </c>
      <c r="Y82" s="30" t="str">
        <f t="shared" si="33"/>
        <v>prop,102|9360;prop,103|640</v>
      </c>
      <c r="Z82" s="26">
        <f>怪物产出!O83</f>
        <v>797</v>
      </c>
      <c r="AA82" s="29">
        <f t="shared" si="34"/>
        <v>5940</v>
      </c>
      <c r="AB82" s="30" t="str">
        <f t="shared" si="35"/>
        <v>prop,102|4060;prop,103|5940</v>
      </c>
      <c r="AC82" s="26">
        <f>怪物产出!P83</f>
        <v>1065</v>
      </c>
      <c r="AD82" s="29">
        <f t="shared" si="36"/>
        <v>325</v>
      </c>
      <c r="AE82" s="30" t="str">
        <f t="shared" si="37"/>
        <v>prop,103|9675;prop,104|325</v>
      </c>
    </row>
    <row r="83" spans="1:31" ht="14" x14ac:dyDescent="0.15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540</v>
      </c>
      <c r="X83" s="29">
        <f t="shared" si="32"/>
        <v>800</v>
      </c>
      <c r="Y83" s="30" t="str">
        <f t="shared" si="33"/>
        <v>prop,102|9200;prop,103|800</v>
      </c>
      <c r="Z83" s="26">
        <f>怪物产出!O84</f>
        <v>810</v>
      </c>
      <c r="AA83" s="29">
        <f t="shared" si="34"/>
        <v>6200</v>
      </c>
      <c r="AB83" s="30" t="str">
        <f t="shared" si="35"/>
        <v>prop,102|3800;prop,103|6200</v>
      </c>
      <c r="AC83" s="26">
        <f>怪物产出!P84</f>
        <v>1080</v>
      </c>
      <c r="AD83" s="29">
        <f t="shared" si="36"/>
        <v>400</v>
      </c>
      <c r="AE83" s="30" t="str">
        <f t="shared" si="37"/>
        <v>prop,103|9600;prop,104|400</v>
      </c>
    </row>
    <row r="84" spans="1:31" ht="14" x14ac:dyDescent="0.15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540</v>
      </c>
      <c r="X84" s="29">
        <f t="shared" si="32"/>
        <v>800</v>
      </c>
      <c r="Y84" s="30" t="str">
        <f t="shared" si="33"/>
        <v>prop,102|9200;prop,103|800</v>
      </c>
      <c r="Z84" s="26">
        <f>怪物产出!O85</f>
        <v>810</v>
      </c>
      <c r="AA84" s="29">
        <f t="shared" si="34"/>
        <v>6200</v>
      </c>
      <c r="AB84" s="30" t="str">
        <f t="shared" si="35"/>
        <v>prop,102|3800;prop,103|6200</v>
      </c>
      <c r="AC84" s="26">
        <f>怪物产出!P85</f>
        <v>1080</v>
      </c>
      <c r="AD84" s="29">
        <f t="shared" si="36"/>
        <v>400</v>
      </c>
      <c r="AE84" s="30" t="str">
        <f t="shared" si="37"/>
        <v>prop,103|9600;prop,104|400</v>
      </c>
    </row>
    <row r="85" spans="1:31" ht="14" x14ac:dyDescent="0.15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540</v>
      </c>
      <c r="X85" s="29">
        <f t="shared" si="32"/>
        <v>800</v>
      </c>
      <c r="Y85" s="30" t="str">
        <f t="shared" si="33"/>
        <v>prop,102|9200;prop,103|800</v>
      </c>
      <c r="Z85" s="26">
        <f>怪物产出!O86</f>
        <v>810</v>
      </c>
      <c r="AA85" s="29">
        <f t="shared" si="34"/>
        <v>6200</v>
      </c>
      <c r="AB85" s="30" t="str">
        <f t="shared" si="35"/>
        <v>prop,102|3800;prop,103|6200</v>
      </c>
      <c r="AC85" s="26">
        <f>怪物产出!P86</f>
        <v>1080</v>
      </c>
      <c r="AD85" s="29">
        <f t="shared" si="36"/>
        <v>400</v>
      </c>
      <c r="AE85" s="30" t="str">
        <f t="shared" si="37"/>
        <v>prop,103|9600;prop,104|400</v>
      </c>
    </row>
    <row r="86" spans="1:31" ht="14" x14ac:dyDescent="0.15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550</v>
      </c>
      <c r="X86" s="29">
        <f t="shared" si="32"/>
        <v>1000</v>
      </c>
      <c r="Y86" s="30" t="str">
        <f t="shared" si="33"/>
        <v>prop,102|9000;prop,103|1000</v>
      </c>
      <c r="Z86" s="26">
        <f>怪物产出!O87</f>
        <v>825</v>
      </c>
      <c r="AA86" s="29">
        <f t="shared" si="34"/>
        <v>6500</v>
      </c>
      <c r="AB86" s="30" t="str">
        <f t="shared" si="35"/>
        <v>prop,102|3500;prop,103|6500</v>
      </c>
      <c r="AC86" s="26">
        <f>怪物产出!P87</f>
        <v>1100</v>
      </c>
      <c r="AD86" s="29">
        <f t="shared" si="36"/>
        <v>500</v>
      </c>
      <c r="AE86" s="30" t="str">
        <f t="shared" si="37"/>
        <v>prop,103|9500;prop,104|500</v>
      </c>
    </row>
    <row r="87" spans="1:31" ht="14" x14ac:dyDescent="0.15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550</v>
      </c>
      <c r="X87" s="29">
        <f t="shared" si="32"/>
        <v>1000</v>
      </c>
      <c r="Y87" s="30" t="str">
        <f t="shared" si="33"/>
        <v>prop,102|9000;prop,103|1000</v>
      </c>
      <c r="Z87" s="26">
        <f>怪物产出!O88</f>
        <v>825</v>
      </c>
      <c r="AA87" s="29">
        <f t="shared" si="34"/>
        <v>6500</v>
      </c>
      <c r="AB87" s="30" t="str">
        <f t="shared" si="35"/>
        <v>prop,102|3500;prop,103|6500</v>
      </c>
      <c r="AC87" s="26">
        <f>怪物产出!P88</f>
        <v>1100</v>
      </c>
      <c r="AD87" s="29">
        <f t="shared" si="36"/>
        <v>500</v>
      </c>
      <c r="AE87" s="30" t="str">
        <f t="shared" si="37"/>
        <v>prop,103|9500;prop,104|500</v>
      </c>
    </row>
    <row r="88" spans="1:31" ht="14" x14ac:dyDescent="0.15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 ht="14" x14ac:dyDescent="0.15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560</v>
      </c>
      <c r="X89" s="29">
        <f t="shared" si="32"/>
        <v>1200</v>
      </c>
      <c r="Y89" s="30" t="str">
        <f t="shared" si="33"/>
        <v>prop,102|8800;prop,103|1200</v>
      </c>
      <c r="Z89" s="26">
        <f>怪物产出!O90</f>
        <v>840</v>
      </c>
      <c r="AA89" s="29">
        <f t="shared" si="34"/>
        <v>6800</v>
      </c>
      <c r="AB89" s="30" t="str">
        <f t="shared" si="35"/>
        <v>prop,102|3200;prop,103|6800</v>
      </c>
      <c r="AC89" s="26">
        <f>怪物产出!P90</f>
        <v>1120</v>
      </c>
      <c r="AD89" s="29">
        <f t="shared" si="36"/>
        <v>600</v>
      </c>
      <c r="AE89" s="30" t="str">
        <f t="shared" si="37"/>
        <v>prop,103|9400;prop,104|600</v>
      </c>
    </row>
    <row r="90" spans="1:31" ht="14" x14ac:dyDescent="0.15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 ht="14" x14ac:dyDescent="0.15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 ht="14" x14ac:dyDescent="0.15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 ht="14" x14ac:dyDescent="0.15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 ht="14" x14ac:dyDescent="0.15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 ht="14" x14ac:dyDescent="0.15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 ht="14" x14ac:dyDescent="0.15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 ht="14" x14ac:dyDescent="0.15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 ht="14" x14ac:dyDescent="0.15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 ht="14" x14ac:dyDescent="0.15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 ht="14" x14ac:dyDescent="0.15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 ht="14" x14ac:dyDescent="0.15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 ht="14" x14ac:dyDescent="0.15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 x14ac:dyDescent="0.15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 x14ac:dyDescent="0.15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 x14ac:dyDescent="0.15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 x14ac:dyDescent="0.15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 x14ac:dyDescent="0.15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 x14ac:dyDescent="0.15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 x14ac:dyDescent="0.15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 x14ac:dyDescent="0.15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 x14ac:dyDescent="0.15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 x14ac:dyDescent="0.15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 x14ac:dyDescent="0.15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 x14ac:dyDescent="0.15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 x14ac:dyDescent="0.15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 x14ac:dyDescent="0.15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 x14ac:dyDescent="0.15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 x14ac:dyDescent="0.15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 x14ac:dyDescent="0.15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 x14ac:dyDescent="0.15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 x14ac:dyDescent="0.15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 x14ac:dyDescent="0.15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 x14ac:dyDescent="0.15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 x14ac:dyDescent="0.15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 x14ac:dyDescent="0.15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 x14ac:dyDescent="0.15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 x14ac:dyDescent="0.15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 x14ac:dyDescent="0.15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 x14ac:dyDescent="0.15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 x14ac:dyDescent="0.15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 x14ac:dyDescent="0.15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 x14ac:dyDescent="0.15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 x14ac:dyDescent="0.15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 x14ac:dyDescent="0.15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 x14ac:dyDescent="0.15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 x14ac:dyDescent="0.15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 x14ac:dyDescent="0.15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 x14ac:dyDescent="0.15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 x14ac:dyDescent="0.15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 x14ac:dyDescent="0.15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 x14ac:dyDescent="0.15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 x14ac:dyDescent="0.15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 x14ac:dyDescent="0.15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 x14ac:dyDescent="0.15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 x14ac:dyDescent="0.15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 x14ac:dyDescent="0.15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 x14ac:dyDescent="0.15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 x14ac:dyDescent="0.15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 x14ac:dyDescent="0.15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 x14ac:dyDescent="0.15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 x14ac:dyDescent="0.15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 x14ac:dyDescent="0.15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 x14ac:dyDescent="0.15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 x14ac:dyDescent="0.15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 x14ac:dyDescent="0.15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 x14ac:dyDescent="0.15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 x14ac:dyDescent="0.15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 x14ac:dyDescent="0.15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 x14ac:dyDescent="0.15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 x14ac:dyDescent="0.15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 x14ac:dyDescent="0.15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 x14ac:dyDescent="0.15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 x14ac:dyDescent="0.15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 x14ac:dyDescent="0.15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 x14ac:dyDescent="0.15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 x14ac:dyDescent="0.15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 x14ac:dyDescent="0.15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 x14ac:dyDescent="0.15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 x14ac:dyDescent="0.15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 x14ac:dyDescent="0.15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 x14ac:dyDescent="0.15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 x14ac:dyDescent="0.15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 x14ac:dyDescent="0.15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 x14ac:dyDescent="0.15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 x14ac:dyDescent="0.15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 x14ac:dyDescent="0.15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 x14ac:dyDescent="0.15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 x14ac:dyDescent="0.15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 x14ac:dyDescent="0.15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 x14ac:dyDescent="0.15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 x14ac:dyDescent="0.15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 x14ac:dyDescent="0.15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 x14ac:dyDescent="0.15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 x14ac:dyDescent="0.15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 x14ac:dyDescent="0.15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 x14ac:dyDescent="0.15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 x14ac:dyDescent="0.15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 x14ac:dyDescent="0.15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 x14ac:dyDescent="0.15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 x14ac:dyDescent="0.15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 x14ac:dyDescent="0.15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 x14ac:dyDescent="0.15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 x14ac:dyDescent="0.15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 x14ac:dyDescent="0.15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 x14ac:dyDescent="0.15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 x14ac:dyDescent="0.15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 x14ac:dyDescent="0.15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 x14ac:dyDescent="0.15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 x14ac:dyDescent="0.15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 x14ac:dyDescent="0.15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 x14ac:dyDescent="0.15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 x14ac:dyDescent="0.15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 x14ac:dyDescent="0.15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 x14ac:dyDescent="0.15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 x14ac:dyDescent="0.15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 x14ac:dyDescent="0.15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 x14ac:dyDescent="0.15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 x14ac:dyDescent="0.15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 x14ac:dyDescent="0.15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 x14ac:dyDescent="0.15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 x14ac:dyDescent="0.15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 x14ac:dyDescent="0.15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 x14ac:dyDescent="0.15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 x14ac:dyDescent="0.15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 x14ac:dyDescent="0.15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 x14ac:dyDescent="0.15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 x14ac:dyDescent="0.15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 x14ac:dyDescent="0.15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 x14ac:dyDescent="0.15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 x14ac:dyDescent="0.15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 x14ac:dyDescent="0.15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 x14ac:dyDescent="0.15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 x14ac:dyDescent="0.15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 x14ac:dyDescent="0.15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 x14ac:dyDescent="0.15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 x14ac:dyDescent="0.15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 x14ac:dyDescent="0.15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 x14ac:dyDescent="0.15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 x14ac:dyDescent="0.15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 x14ac:dyDescent="0.15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 x14ac:dyDescent="0.15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 x14ac:dyDescent="0.15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 x14ac:dyDescent="0.15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D103"/>
  <sheetViews>
    <sheetView workbookViewId="0">
      <selection activeCell="X13" sqref="X13"/>
    </sheetView>
  </sheetViews>
  <sheetFormatPr baseColWidth="10" defaultColWidth="10.83203125" defaultRowHeight="14" x14ac:dyDescent="0.15"/>
  <cols>
    <col min="1" max="1" width="5" style="29" bestFit="1" customWidth="1"/>
    <col min="2" max="2" width="3.1640625" style="29" bestFit="1" customWidth="1"/>
    <col min="3" max="6" width="5" style="29" bestFit="1" customWidth="1"/>
    <col min="7" max="7" width="7.6640625" style="29" bestFit="1" customWidth="1"/>
    <col min="8" max="15" width="5" style="29" bestFit="1" customWidth="1"/>
    <col min="16" max="17" width="5.1640625" style="29" bestFit="1" customWidth="1"/>
    <col min="18" max="18" width="6" style="29" bestFit="1" customWidth="1"/>
    <col min="19" max="19" width="6.1640625" style="29" bestFit="1" customWidth="1"/>
    <col min="20" max="20" width="22.1640625" style="30" bestFit="1" customWidth="1"/>
    <col min="21" max="22" width="24.5" style="30" bestFit="1" customWidth="1"/>
    <col min="23" max="23" width="12.83203125" style="30" bestFit="1" customWidth="1"/>
    <col min="24" max="25" width="16.6640625" style="30" bestFit="1" customWidth="1"/>
    <col min="26" max="27" width="8.5" style="29" bestFit="1" customWidth="1"/>
    <col min="28" max="28" width="8.6640625" style="29" bestFit="1" customWidth="1"/>
    <col min="29" max="30" width="10.83203125" style="30"/>
    <col min="31" max="31" width="5.1640625" style="30" bestFit="1" customWidth="1"/>
    <col min="32" max="33" width="8.83203125" style="30" bestFit="1" customWidth="1"/>
    <col min="34" max="34" width="9.33203125" style="30" bestFit="1" customWidth="1"/>
    <col min="35" max="35" width="6.5" style="30" bestFit="1" customWidth="1"/>
    <col min="36" max="36" width="8.83203125" style="30" bestFit="1" customWidth="1"/>
    <col min="37" max="37" width="16.1640625" style="30" bestFit="1" customWidth="1"/>
    <col min="38" max="40" width="5.1640625" style="30" bestFit="1" customWidth="1"/>
    <col min="41" max="41" width="8.1640625" style="30" customWidth="1"/>
    <col min="42" max="44" width="8.83203125" style="30" bestFit="1" customWidth="1"/>
    <col min="45" max="45" width="8.5" style="30" bestFit="1" customWidth="1"/>
    <col min="46" max="46" width="10.83203125" style="30"/>
    <col min="47" max="47" width="5.1640625" style="30" bestFit="1" customWidth="1"/>
    <col min="48" max="49" width="8.83203125" style="30" bestFit="1" customWidth="1"/>
    <col min="50" max="50" width="9.33203125" style="30" bestFit="1" customWidth="1"/>
    <col min="51" max="51" width="6.5" style="30" bestFit="1" customWidth="1"/>
    <col min="52" max="52" width="5.1640625" style="30" bestFit="1" customWidth="1"/>
    <col min="53" max="53" width="8.83203125" style="30" bestFit="1" customWidth="1"/>
    <col min="54" max="54" width="25.33203125" style="30" bestFit="1" customWidth="1"/>
    <col min="55" max="16384" width="10.83203125" style="30"/>
  </cols>
  <sheetData>
    <row r="1" spans="1:56" x14ac:dyDescent="0.15">
      <c r="A1" s="31"/>
      <c r="B1" s="31"/>
    </row>
    <row r="2" spans="1:56" ht="16" customHeight="1" x14ac:dyDescent="0.15">
      <c r="A2" s="181" t="s">
        <v>203</v>
      </c>
      <c r="B2" s="181"/>
      <c r="C2" s="181"/>
      <c r="D2" s="181"/>
      <c r="E2" s="181" t="s">
        <v>192</v>
      </c>
      <c r="F2" s="181"/>
      <c r="G2" s="181"/>
      <c r="H2" s="181" t="s">
        <v>12</v>
      </c>
      <c r="I2" s="181"/>
      <c r="J2" s="181"/>
      <c r="K2" s="181" t="s">
        <v>13</v>
      </c>
      <c r="L2" s="181"/>
      <c r="M2" s="181"/>
      <c r="N2" s="181" t="s">
        <v>201</v>
      </c>
      <c r="O2" s="181"/>
      <c r="P2" s="181"/>
      <c r="Q2" s="181"/>
      <c r="R2" s="181"/>
      <c r="S2" s="181"/>
      <c r="T2" s="181" t="s">
        <v>2093</v>
      </c>
      <c r="U2" s="181"/>
      <c r="V2" s="181"/>
      <c r="W2" s="181" t="s">
        <v>1965</v>
      </c>
      <c r="X2" s="181"/>
      <c r="Y2" s="181"/>
      <c r="Z2" s="181" t="s">
        <v>2094</v>
      </c>
      <c r="AA2" s="181"/>
      <c r="AB2" s="181"/>
      <c r="AE2" s="182" t="s">
        <v>197</v>
      </c>
      <c r="AF2" s="182"/>
      <c r="AG2" s="182"/>
      <c r="AH2" s="182"/>
      <c r="AI2" s="182"/>
      <c r="AJ2" s="182"/>
      <c r="AK2" s="182"/>
      <c r="AL2" s="182" t="s">
        <v>196</v>
      </c>
      <c r="AM2" s="182"/>
      <c r="AN2" s="182"/>
      <c r="AO2" s="33"/>
      <c r="AP2" s="33"/>
      <c r="AQ2" s="33"/>
      <c r="AR2" s="33"/>
      <c r="AS2" s="33"/>
      <c r="AU2" s="182" t="s">
        <v>197</v>
      </c>
      <c r="AV2" s="182"/>
      <c r="AW2" s="182"/>
      <c r="AX2" s="182"/>
      <c r="AY2" s="182"/>
      <c r="AZ2" s="182"/>
      <c r="BA2" s="182"/>
      <c r="BB2" s="182"/>
    </row>
    <row r="3" spans="1:56" x14ac:dyDescent="0.15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 x14ac:dyDescent="0.15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 x14ac:dyDescent="0.15">
      <c r="A5" s="29">
        <v>2</v>
      </c>
      <c r="B5" s="29">
        <f>IFERROR(INDEX($AD$4:$AD$51,MATCH(A5,$AL$4:$AL$51,0)),B4)</f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 x14ac:dyDescent="0.15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 x14ac:dyDescent="0.15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 x14ac:dyDescent="0.15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 x14ac:dyDescent="0.15">
      <c r="A9" s="29">
        <v>6</v>
      </c>
      <c r="B9" s="29">
        <f t="shared" si="0"/>
        <v>3</v>
      </c>
      <c r="C9" s="29">
        <f t="shared" si="1"/>
        <v>95</v>
      </c>
      <c r="D9" s="29">
        <f t="shared" si="2"/>
        <v>133</v>
      </c>
      <c r="E9" s="29">
        <f t="shared" si="3"/>
        <v>95</v>
      </c>
      <c r="F9" s="29">
        <f t="shared" si="4"/>
        <v>133</v>
      </c>
      <c r="G9" s="29" t="str">
        <f>IF(B9&lt;3,"",VLOOKUP(B9,随机目标!$BC$2:$BG$17,5,0))</f>
        <v>pack,1222</v>
      </c>
      <c r="H9" s="29">
        <f>INT(C9*产出设定!$C$4)</f>
        <v>142</v>
      </c>
      <c r="I9" s="29">
        <f>INT(D9*产出设定!$C$4)</f>
        <v>199</v>
      </c>
      <c r="J9" s="29">
        <f>FLOOR(产出设定!$C$10*价值设定!M8,5)</f>
        <v>105</v>
      </c>
      <c r="K9" s="29">
        <f>INT(C9*产出设定!$C$5)</f>
        <v>190</v>
      </c>
      <c r="L9" s="29">
        <f>INT(D9*产出设定!$C$5)</f>
        <v>266</v>
      </c>
      <c r="M9" s="29">
        <f>FLOOR(产出设定!$C$11*价值设定!M8,5)</f>
        <v>145</v>
      </c>
      <c r="N9" s="29">
        <f>MAX(INT(E9*产出设定!$C$6*产出设定!$C$7),200)</f>
        <v>237</v>
      </c>
      <c r="O9" s="29">
        <f>INT(H9*产出设定!$C$6*产出设定!$C$7)</f>
        <v>355</v>
      </c>
      <c r="P9" s="29">
        <f>INT(K9*产出设定!$C$6*产出设定!$C$7)</f>
        <v>475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6.5</v>
      </c>
      <c r="AA9" s="29">
        <f>CEILING((H9*5+O9)/价值设定!L8+I9/价值设定!K8+J9/价值设定!M8,0.1)</f>
        <v>16.5</v>
      </c>
      <c r="AB9" s="29">
        <f>CEILING((K9*5+P9)/价值设定!L8+L9/价值设定!K8+M9/价值设定!M8,0.1)</f>
        <v>22.400000000000002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6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 x14ac:dyDescent="0.15">
      <c r="A10" s="29">
        <v>7</v>
      </c>
      <c r="B10" s="29">
        <f t="shared" si="0"/>
        <v>3</v>
      </c>
      <c r="C10" s="29">
        <f t="shared" si="1"/>
        <v>96</v>
      </c>
      <c r="D10" s="29">
        <f t="shared" si="2"/>
        <v>140</v>
      </c>
      <c r="E10" s="29">
        <f t="shared" si="3"/>
        <v>96</v>
      </c>
      <c r="F10" s="29">
        <f t="shared" si="4"/>
        <v>140</v>
      </c>
      <c r="G10" s="29" t="str">
        <f>IF(B10&lt;3,"",VLOOKUP(B10,随机目标!$BC$2:$BG$17,5,0))</f>
        <v>pack,1222</v>
      </c>
      <c r="H10" s="29">
        <f>INT(C10*产出设定!$C$4)</f>
        <v>144</v>
      </c>
      <c r="I10" s="29">
        <f>INT(D10*产出设定!$C$4)</f>
        <v>210</v>
      </c>
      <c r="J10" s="29">
        <f>FLOOR(产出设定!$C$10*价值设定!M9,5)</f>
        <v>110</v>
      </c>
      <c r="K10" s="29">
        <f>INT(C10*产出设定!$C$5)</f>
        <v>192</v>
      </c>
      <c r="L10" s="29">
        <f>INT(D10*产出设定!$C$5)</f>
        <v>280</v>
      </c>
      <c r="M10" s="29">
        <f>FLOOR(产出设定!$C$11*价值设定!M9,5)</f>
        <v>145</v>
      </c>
      <c r="N10" s="29">
        <f>MAX(INT(E10*产出设定!$C$6*产出设定!$C$7),200)</f>
        <v>240</v>
      </c>
      <c r="O10" s="29">
        <f>INT(H10*产出设定!$C$6*产出设定!$C$7)</f>
        <v>360</v>
      </c>
      <c r="P10" s="29">
        <f>INT(K10*产出设定!$C$6*产出设定!$C$7)</f>
        <v>480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6.5</v>
      </c>
      <c r="AA10" s="29">
        <f>CEILING((H10*5+O10)/价值设定!L9+I10/价值设定!K9+J10/价值设定!M9,0.1)</f>
        <v>16.900000000000002</v>
      </c>
      <c r="AB10" s="29">
        <f>CEILING((K10*5+P10)/价值设定!L9+L10/价值设定!K9+M10/价值设定!M9,0.1)</f>
        <v>22.400000000000002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7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 x14ac:dyDescent="0.15">
      <c r="A11" s="29">
        <v>8</v>
      </c>
      <c r="B11" s="29">
        <f t="shared" si="0"/>
        <v>4</v>
      </c>
      <c r="C11" s="29">
        <f t="shared" si="1"/>
        <v>97</v>
      </c>
      <c r="D11" s="29">
        <f t="shared" si="2"/>
        <v>145</v>
      </c>
      <c r="E11" s="29">
        <f t="shared" si="3"/>
        <v>97</v>
      </c>
      <c r="F11" s="29">
        <f t="shared" si="4"/>
        <v>145</v>
      </c>
      <c r="G11" s="29" t="str">
        <f>IF(B11&lt;3,"",VLOOKUP(B11,随机目标!$BC$2:$BG$17,5,0))</f>
        <v>pack,1223</v>
      </c>
      <c r="H11" s="29">
        <f>INT(C11*产出设定!$C$4)</f>
        <v>145</v>
      </c>
      <c r="I11" s="29">
        <f>INT(D11*产出设定!$C$4)</f>
        <v>217</v>
      </c>
      <c r="J11" s="29">
        <f>FLOOR(产出设定!$C$10*价值设定!M10,5)</f>
        <v>110</v>
      </c>
      <c r="K11" s="29">
        <f>INT(C11*产出设定!$C$5)</f>
        <v>194</v>
      </c>
      <c r="L11" s="29">
        <f>INT(D11*产出设定!$C$5)</f>
        <v>290</v>
      </c>
      <c r="M11" s="29">
        <f>FLOOR(产出设定!$C$11*价值设定!M10,5)</f>
        <v>145</v>
      </c>
      <c r="N11" s="29">
        <f>MAX(INT(E11*产出设定!$C$6*产出设定!$C$7),200)</f>
        <v>242</v>
      </c>
      <c r="O11" s="29">
        <f>INT(H11*产出设定!$C$6*产出设定!$C$7)</f>
        <v>362</v>
      </c>
      <c r="P11" s="29">
        <f>INT(K11*产出设定!$C$6*产出设定!$C$7)</f>
        <v>485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pack,10008;pack,1223;pack,401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6.5</v>
      </c>
      <c r="AA11" s="29">
        <f>CEILING((H11*5+O11)/价值设定!L10+I11/价值设定!K10+J11/价值设定!M10,0.1)</f>
        <v>16.900000000000002</v>
      </c>
      <c r="AB11" s="29">
        <f>CEILING((K11*5+P11)/价值设定!L10+L11/价值设定!K10+M11/价值设定!M10,0.1)</f>
        <v>22.400000000000002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8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 x14ac:dyDescent="0.15">
      <c r="A12" s="29">
        <v>9</v>
      </c>
      <c r="B12" s="29">
        <f t="shared" si="0"/>
        <v>4</v>
      </c>
      <c r="C12" s="29">
        <f t="shared" si="1"/>
        <v>98</v>
      </c>
      <c r="D12" s="29">
        <f t="shared" si="2"/>
        <v>150</v>
      </c>
      <c r="E12" s="29">
        <f t="shared" si="3"/>
        <v>98</v>
      </c>
      <c r="F12" s="29">
        <f t="shared" si="4"/>
        <v>150</v>
      </c>
      <c r="G12" s="29" t="str">
        <f>IF(B12&lt;3,"",VLOOKUP(B12,随机目标!$BC$2:$BG$17,5,0))</f>
        <v>pack,1223</v>
      </c>
      <c r="H12" s="29">
        <f>INT(C12*产出设定!$C$4)</f>
        <v>147</v>
      </c>
      <c r="I12" s="29">
        <f>INT(D12*产出设定!$C$4)</f>
        <v>225</v>
      </c>
      <c r="J12" s="29">
        <f>FLOOR(产出设定!$C$10*价值设定!M11,5)</f>
        <v>110</v>
      </c>
      <c r="K12" s="29">
        <f>INT(C12*产出设定!$C$5)</f>
        <v>196</v>
      </c>
      <c r="L12" s="29">
        <f>INT(D12*产出设定!$C$5)</f>
        <v>300</v>
      </c>
      <c r="M12" s="29">
        <f>FLOOR(产出设定!$C$11*价值设定!M11,5)</f>
        <v>145</v>
      </c>
      <c r="N12" s="29">
        <f>MAX(INT(E12*产出设定!$C$6*产出设定!$C$7),200)</f>
        <v>245</v>
      </c>
      <c r="O12" s="29">
        <f>INT(H12*产出设定!$C$6*产出设定!$C$7)</f>
        <v>367</v>
      </c>
      <c r="P12" s="29">
        <f>INT(K12*产出设定!$C$6*产出设定!$C$7)</f>
        <v>490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pack,10009;pack,1223;pack,401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6.5</v>
      </c>
      <c r="AA12" s="29">
        <f>CEILING((H12*5+O12)/价值设定!L11+I12/价值设定!K11+J12/价值设定!M11,0.1)</f>
        <v>16.900000000000002</v>
      </c>
      <c r="AB12" s="29">
        <f>CEILING((K12*5+P12)/价值设定!L11+L12/价值设定!K11+M12/价值设定!M11,0.1)</f>
        <v>22.400000000000002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9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 x14ac:dyDescent="0.15">
      <c r="A13" s="29">
        <v>10</v>
      </c>
      <c r="B13" s="29">
        <f t="shared" si="0"/>
        <v>4</v>
      </c>
      <c r="C13" s="29">
        <f t="shared" si="1"/>
        <v>99</v>
      </c>
      <c r="D13" s="29">
        <f t="shared" si="2"/>
        <v>155</v>
      </c>
      <c r="E13" s="29">
        <f t="shared" si="3"/>
        <v>99</v>
      </c>
      <c r="F13" s="29">
        <f t="shared" si="4"/>
        <v>155</v>
      </c>
      <c r="G13" s="29" t="str">
        <f>IF(B13&lt;3,"",VLOOKUP(B13,随机目标!$BC$2:$BG$17,5,0))</f>
        <v>pack,1223</v>
      </c>
      <c r="H13" s="29">
        <f>INT(C13*产出设定!$C$4)</f>
        <v>148</v>
      </c>
      <c r="I13" s="29">
        <f>INT(D13*产出设定!$C$4)</f>
        <v>232</v>
      </c>
      <c r="J13" s="29">
        <f>FLOOR(产出设定!$C$10*价值设定!M12,5)</f>
        <v>110</v>
      </c>
      <c r="K13" s="29">
        <f>INT(C13*产出设定!$C$5)</f>
        <v>198</v>
      </c>
      <c r="L13" s="29">
        <f>INT(D13*产出设定!$C$5)</f>
        <v>310</v>
      </c>
      <c r="M13" s="29">
        <f>FLOOR(产出设定!$C$11*价值设定!M12,5)</f>
        <v>150</v>
      </c>
      <c r="N13" s="29">
        <f>MAX(INT(E13*产出设定!$C$6*产出设定!$C$7),200)</f>
        <v>247</v>
      </c>
      <c r="O13" s="29">
        <f>INT(H13*产出设定!$C$6*产出设定!$C$7)</f>
        <v>370</v>
      </c>
      <c r="P13" s="29">
        <f>INT(K13*产出设定!$C$6*产出设定!$C$7)</f>
        <v>495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6.5</v>
      </c>
      <c r="AA13" s="29">
        <f>CEILING((H13*5+O13)/价值设定!L12+I13/价值设定!K12+J13/价值设定!M12,0.1)</f>
        <v>16.8</v>
      </c>
      <c r="AB13" s="29">
        <f>CEILING((K13*5+P13)/价值设定!L12+L13/价值设定!K12+M13/价值设定!M12,0.1)</f>
        <v>22.6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10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 x14ac:dyDescent="0.15">
      <c r="A14" s="29">
        <v>11</v>
      </c>
      <c r="B14" s="29">
        <f t="shared" si="0"/>
        <v>4</v>
      </c>
      <c r="C14" s="29">
        <f t="shared" si="1"/>
        <v>100</v>
      </c>
      <c r="D14" s="29">
        <f t="shared" si="2"/>
        <v>160</v>
      </c>
      <c r="E14" s="29">
        <f t="shared" si="3"/>
        <v>100</v>
      </c>
      <c r="F14" s="29">
        <f t="shared" si="4"/>
        <v>160</v>
      </c>
      <c r="G14" s="29" t="str">
        <f>IF(B14&lt;3,"",VLOOKUP(B14,随机目标!$BC$2:$BG$17,5,0))</f>
        <v>pack,1223</v>
      </c>
      <c r="H14" s="29">
        <f>INT(C14*产出设定!$C$4)</f>
        <v>150</v>
      </c>
      <c r="I14" s="29">
        <f>INT(D14*产出设定!$C$4)</f>
        <v>240</v>
      </c>
      <c r="J14" s="29">
        <f>FLOOR(产出设定!$C$10*价值设定!M13,5)</f>
        <v>110</v>
      </c>
      <c r="K14" s="29">
        <f>INT(C14*产出设定!$C$5)</f>
        <v>200</v>
      </c>
      <c r="L14" s="29">
        <f>INT(D14*产出设定!$C$5)</f>
        <v>320</v>
      </c>
      <c r="M14" s="29">
        <f>FLOOR(产出设定!$C$11*价值设定!M13,5)</f>
        <v>150</v>
      </c>
      <c r="N14" s="29">
        <f>MAX(INT(E14*产出设定!$C$6*产出设定!$C$7),200)</f>
        <v>250</v>
      </c>
      <c r="O14" s="29">
        <f>INT(H14*产出设定!$C$6*产出设定!$C$7)</f>
        <v>375</v>
      </c>
      <c r="P14" s="29">
        <f>INT(K14*产出设定!$C$6*产出设定!$C$7)</f>
        <v>500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6.6000000000000005</v>
      </c>
      <c r="AA14" s="29">
        <f>CEILING((H14*5+O14)/价值设定!L13+I14/价值设定!K13+J14/价值设定!M13,0.1)</f>
        <v>16.8</v>
      </c>
      <c r="AB14" s="29">
        <f>CEILING((K14*5+P14)/价值设定!L13+L14/价值设定!K13+M14/价值设定!M13,0.1)</f>
        <v>22.6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11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 x14ac:dyDescent="0.15">
      <c r="A15" s="29">
        <v>12</v>
      </c>
      <c r="B15" s="29">
        <f t="shared" si="0"/>
        <v>5</v>
      </c>
      <c r="C15" s="29">
        <f t="shared" si="1"/>
        <v>101</v>
      </c>
      <c r="D15" s="29">
        <f t="shared" si="2"/>
        <v>165</v>
      </c>
      <c r="E15" s="29">
        <f t="shared" si="3"/>
        <v>101</v>
      </c>
      <c r="F15" s="29">
        <f t="shared" si="4"/>
        <v>165</v>
      </c>
      <c r="G15" s="29" t="str">
        <f>IF(B15&lt;3,"",VLOOKUP(B15,随机目标!$BC$2:$BG$17,5,0))</f>
        <v>pack,1224</v>
      </c>
      <c r="H15" s="29">
        <f>INT(C15*产出设定!$C$4)</f>
        <v>151</v>
      </c>
      <c r="I15" s="29">
        <f>INT(D15*产出设定!$C$4)</f>
        <v>247</v>
      </c>
      <c r="J15" s="29">
        <f>FLOOR(产出设定!$C$10*价值设定!M14,5)</f>
        <v>110</v>
      </c>
      <c r="K15" s="29">
        <f>INT(C15*产出设定!$C$5)</f>
        <v>202</v>
      </c>
      <c r="L15" s="29">
        <f>INT(D15*产出设定!$C$5)</f>
        <v>330</v>
      </c>
      <c r="M15" s="29">
        <f>FLOOR(产出设定!$C$11*价值设定!M14,5)</f>
        <v>150</v>
      </c>
      <c r="N15" s="29">
        <f>MAX(INT(E15*产出设定!$C$6*产出设定!$C$7),200)</f>
        <v>252</v>
      </c>
      <c r="O15" s="29">
        <f>INT(H15*产出设定!$C$6*产出设定!$C$7)</f>
        <v>377</v>
      </c>
      <c r="P15" s="29">
        <f>INT(K15*产出设定!$C$6*产出设定!$C$7)</f>
        <v>505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pack,10012;pack,1224;pack,401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6.6000000000000005</v>
      </c>
      <c r="AA15" s="29">
        <f>CEILING((H15*5+O15)/价值设定!L14+I15/价值设定!K14+J15/价值设定!M14,0.1)</f>
        <v>16.8</v>
      </c>
      <c r="AB15" s="29">
        <f>CEILING((K15*5+P15)/价值设定!L14+L15/价值设定!K14+M15/价值设定!M14,0.1)</f>
        <v>22.6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12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 x14ac:dyDescent="0.15">
      <c r="A16" s="29">
        <v>13</v>
      </c>
      <c r="B16" s="29">
        <f t="shared" si="0"/>
        <v>5</v>
      </c>
      <c r="C16" s="29">
        <f t="shared" si="1"/>
        <v>102</v>
      </c>
      <c r="D16" s="29">
        <f t="shared" si="2"/>
        <v>170</v>
      </c>
      <c r="E16" s="29">
        <f t="shared" si="3"/>
        <v>102</v>
      </c>
      <c r="F16" s="29">
        <f t="shared" si="4"/>
        <v>170</v>
      </c>
      <c r="G16" s="29" t="str">
        <f>IF(B16&lt;3,"",VLOOKUP(B16,随机目标!$BC$2:$BG$17,5,0))</f>
        <v>pack,1224</v>
      </c>
      <c r="H16" s="29">
        <f>INT(C16*产出设定!$C$4)</f>
        <v>153</v>
      </c>
      <c r="I16" s="29">
        <f>INT(D16*产出设定!$C$4)</f>
        <v>255</v>
      </c>
      <c r="J16" s="29">
        <f>FLOOR(产出设定!$C$10*价值设定!M15,5)</f>
        <v>110</v>
      </c>
      <c r="K16" s="29">
        <f>INT(C16*产出设定!$C$5)</f>
        <v>204</v>
      </c>
      <c r="L16" s="29">
        <f>INT(D16*产出设定!$C$5)</f>
        <v>340</v>
      </c>
      <c r="M16" s="29">
        <f>FLOOR(产出设定!$C$11*价值设定!M15,5)</f>
        <v>150</v>
      </c>
      <c r="N16" s="29">
        <f>MAX(INT(E16*产出设定!$C$6*产出设定!$C$7),200)</f>
        <v>255</v>
      </c>
      <c r="O16" s="29">
        <f>INT(H16*产出设定!$C$6*产出设定!$C$7)</f>
        <v>382</v>
      </c>
      <c r="P16" s="29">
        <f>INT(K16*产出设定!$C$6*产出设定!$C$7)</f>
        <v>510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pack,10013;pack,1224;pack,401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6.6000000000000005</v>
      </c>
      <c r="AA16" s="29">
        <f>CEILING((H16*5+O16)/价值设定!L15+I16/价值设定!K15+J16/价值设定!M15,0.1)</f>
        <v>16.7</v>
      </c>
      <c r="AB16" s="29">
        <f>CEILING((K16*5+P16)/价值设定!L15+L16/价值设定!K15+M16/价值设定!M15,0.1)</f>
        <v>22.5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13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 x14ac:dyDescent="0.15">
      <c r="A17" s="29">
        <v>14</v>
      </c>
      <c r="B17" s="29">
        <f t="shared" si="0"/>
        <v>5</v>
      </c>
      <c r="C17" s="29">
        <f t="shared" si="1"/>
        <v>105</v>
      </c>
      <c r="D17" s="29">
        <f t="shared" si="2"/>
        <v>175</v>
      </c>
      <c r="E17" s="29">
        <f t="shared" si="3"/>
        <v>105</v>
      </c>
      <c r="F17" s="29">
        <f t="shared" si="4"/>
        <v>175</v>
      </c>
      <c r="G17" s="29" t="str">
        <f>IF(B17&lt;3,"",VLOOKUP(B17,随机目标!$BC$2:$BG$17,5,0))</f>
        <v>pack,1224</v>
      </c>
      <c r="H17" s="29">
        <f>INT(C17*产出设定!$C$4)</f>
        <v>157</v>
      </c>
      <c r="I17" s="29">
        <f>INT(D17*产出设定!$C$4)</f>
        <v>262</v>
      </c>
      <c r="J17" s="29">
        <f>FLOOR(产出设定!$C$10*价值设定!M16,5)</f>
        <v>115</v>
      </c>
      <c r="K17" s="29">
        <f>INT(C17*产出设定!$C$5)</f>
        <v>210</v>
      </c>
      <c r="L17" s="29">
        <f>INT(D17*产出设定!$C$5)</f>
        <v>350</v>
      </c>
      <c r="M17" s="29">
        <f>FLOOR(产出设定!$C$11*价值设定!M16,5)</f>
        <v>150</v>
      </c>
      <c r="N17" s="29">
        <f>MAX(INT(E17*产出设定!$C$6*产出设定!$C$7),200)</f>
        <v>262</v>
      </c>
      <c r="O17" s="29">
        <f>INT(H17*产出设定!$C$6*产出设定!$C$7)</f>
        <v>392</v>
      </c>
      <c r="P17" s="29">
        <f>INT(K17*产出设定!$C$6*产出设定!$C$7)</f>
        <v>525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pack,10014;pack,1224;pack,401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6.7</v>
      </c>
      <c r="AA17" s="29">
        <f>CEILING((H17*5+O17)/价值设定!L16+I17/价值设定!K16+J17/价值设定!M16,0.1)</f>
        <v>17.100000000000001</v>
      </c>
      <c r="AB17" s="29">
        <f>CEILING((K17*5+P17)/价值设定!L16+L17/价值设定!K16+M17/价值设定!M16,0.1)</f>
        <v>22.700000000000003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14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 x14ac:dyDescent="0.15">
      <c r="A18" s="29">
        <v>15</v>
      </c>
      <c r="B18" s="29">
        <f t="shared" si="0"/>
        <v>5</v>
      </c>
      <c r="C18" s="29">
        <f t="shared" si="1"/>
        <v>108</v>
      </c>
      <c r="D18" s="29">
        <f t="shared" si="2"/>
        <v>180</v>
      </c>
      <c r="E18" s="29">
        <f t="shared" si="3"/>
        <v>108</v>
      </c>
      <c r="F18" s="29">
        <f t="shared" si="4"/>
        <v>180</v>
      </c>
      <c r="G18" s="29" t="str">
        <f>IF(B18&lt;3,"",VLOOKUP(B18,随机目标!$BC$2:$BG$17,5,0))</f>
        <v>pack,1224</v>
      </c>
      <c r="H18" s="29">
        <f>INT(C18*产出设定!$C$4)</f>
        <v>162</v>
      </c>
      <c r="I18" s="29">
        <f>INT(D18*产出设定!$C$4)</f>
        <v>270</v>
      </c>
      <c r="J18" s="29">
        <f>FLOOR(产出设定!$C$10*价值设定!M17,5)</f>
        <v>115</v>
      </c>
      <c r="K18" s="29">
        <f>INT(C18*产出设定!$C$5)</f>
        <v>216</v>
      </c>
      <c r="L18" s="29">
        <f>INT(D18*产出设定!$C$5)</f>
        <v>360</v>
      </c>
      <c r="M18" s="29">
        <f>FLOOR(产出设定!$C$11*价值设定!M17,5)</f>
        <v>155</v>
      </c>
      <c r="N18" s="29">
        <f>MAX(INT(E18*产出设定!$C$6*产出设定!$C$7),200)</f>
        <v>270</v>
      </c>
      <c r="O18" s="29">
        <f>INT(H18*产出设定!$C$6*产出设定!$C$7)</f>
        <v>405</v>
      </c>
      <c r="P18" s="29">
        <f>INT(K18*产出设定!$C$6*产出设定!$C$7)</f>
        <v>540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pack,10015;pack,1224;pack,401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6.8000000000000007</v>
      </c>
      <c r="AA18" s="29">
        <f>CEILING((H18*5+O18)/价值设定!L17+I18/价值设定!K17+J18/价值设定!M17,0.1)</f>
        <v>17.2</v>
      </c>
      <c r="AB18" s="29">
        <f>CEILING((K18*5+P18)/价值设定!L17+L18/价值设定!K17+M18/价值设定!M17,0.1)</f>
        <v>23.1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15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 x14ac:dyDescent="0.15">
      <c r="A19" s="29">
        <v>16</v>
      </c>
      <c r="B19" s="29">
        <f t="shared" si="0"/>
        <v>5</v>
      </c>
      <c r="C19" s="29">
        <f t="shared" si="1"/>
        <v>108</v>
      </c>
      <c r="D19" s="29">
        <f t="shared" si="2"/>
        <v>180</v>
      </c>
      <c r="E19" s="29">
        <f t="shared" si="3"/>
        <v>108</v>
      </c>
      <c r="F19" s="29">
        <f t="shared" si="4"/>
        <v>180</v>
      </c>
      <c r="G19" s="29" t="str">
        <f>IF(B19&lt;3,"",VLOOKUP(B19,随机目标!$BC$2:$BG$17,5,0))</f>
        <v>pack,1224</v>
      </c>
      <c r="H19" s="29">
        <f>INT(C19*产出设定!$C$4)</f>
        <v>162</v>
      </c>
      <c r="I19" s="29">
        <f>INT(D19*产出设定!$C$4)</f>
        <v>270</v>
      </c>
      <c r="J19" s="29">
        <f>FLOOR(产出设定!$C$10*价值设定!M18,5)</f>
        <v>115</v>
      </c>
      <c r="K19" s="29">
        <f>INT(C19*产出设定!$C$5)</f>
        <v>216</v>
      </c>
      <c r="L19" s="29">
        <f>INT(D19*产出设定!$C$5)</f>
        <v>360</v>
      </c>
      <c r="M19" s="29">
        <f>FLOOR(产出设定!$C$11*价值设定!M18,5)</f>
        <v>155</v>
      </c>
      <c r="N19" s="29">
        <f>MAX(INT(E19*产出设定!$C$6*产出设定!$C$7),200)</f>
        <v>270</v>
      </c>
      <c r="O19" s="29">
        <f>INT(H19*产出设定!$C$6*产出设定!$C$7)</f>
        <v>405</v>
      </c>
      <c r="P19" s="29">
        <f>INT(K19*产出设定!$C$6*产出设定!$C$7)</f>
        <v>540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pack,10016;pack,1224;pack,401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6.7</v>
      </c>
      <c r="AA19" s="29">
        <f>CEILING((H19*5+O19)/价值设定!L18+I19/价值设定!K18+J19/价值设定!M18,0.1)</f>
        <v>17</v>
      </c>
      <c r="AB19" s="29">
        <f>CEILING((K19*5+P19)/价值设定!L18+L19/价值设定!K18+M19/价值设定!M18,0.1)</f>
        <v>22.8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17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 x14ac:dyDescent="0.15">
      <c r="A20" s="29">
        <v>17</v>
      </c>
      <c r="B20" s="29">
        <f t="shared" si="0"/>
        <v>6</v>
      </c>
      <c r="C20" s="29">
        <f t="shared" si="1"/>
        <v>111</v>
      </c>
      <c r="D20" s="29">
        <f t="shared" si="2"/>
        <v>185</v>
      </c>
      <c r="E20" s="29">
        <f t="shared" si="3"/>
        <v>111</v>
      </c>
      <c r="F20" s="29">
        <f t="shared" si="4"/>
        <v>185</v>
      </c>
      <c r="G20" s="29" t="str">
        <f>IF(B20&lt;3,"",VLOOKUP(B20,随机目标!$BC$2:$BG$17,5,0))</f>
        <v>pack,1225</v>
      </c>
      <c r="H20" s="29">
        <f>INT(C20*产出设定!$C$4)</f>
        <v>166</v>
      </c>
      <c r="I20" s="29">
        <f>INT(D20*产出设定!$C$4)</f>
        <v>277</v>
      </c>
      <c r="J20" s="29">
        <f>FLOOR(产出设定!$C$10*价值设定!M19,5)</f>
        <v>115</v>
      </c>
      <c r="K20" s="29">
        <f>INT(C20*产出设定!$C$5)</f>
        <v>222</v>
      </c>
      <c r="L20" s="29">
        <f>INT(D20*产出设定!$C$5)</f>
        <v>370</v>
      </c>
      <c r="M20" s="29">
        <f>FLOOR(产出设定!$C$11*价值设定!M19,5)</f>
        <v>155</v>
      </c>
      <c r="N20" s="29">
        <f>MAX(INT(E20*产出设定!$C$6*产出设定!$C$7),200)</f>
        <v>277</v>
      </c>
      <c r="O20" s="29">
        <f>INT(H20*产出设定!$C$6*产出设定!$C$7)</f>
        <v>415</v>
      </c>
      <c r="P20" s="29">
        <f>INT(K20*产出设定!$C$6*产出设定!$C$7)</f>
        <v>555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pack,10017;pack,1225;pack,401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6.7</v>
      </c>
      <c r="AA20" s="29">
        <f>CEILING((H20*5+O20)/价值设定!L19+I20/价值设定!K19+J20/价值设定!M19,0.1)</f>
        <v>17.100000000000001</v>
      </c>
      <c r="AB20" s="29">
        <f>CEILING((K20*5+P20)/价值设定!L19+L20/价值设定!K19+M20/价值设定!M19,0.1)</f>
        <v>22.900000000000002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19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 x14ac:dyDescent="0.15">
      <c r="A21" s="29">
        <v>18</v>
      </c>
      <c r="B21" s="29">
        <f t="shared" si="0"/>
        <v>6</v>
      </c>
      <c r="C21" s="29">
        <f t="shared" si="1"/>
        <v>111</v>
      </c>
      <c r="D21" s="29">
        <f t="shared" si="2"/>
        <v>185</v>
      </c>
      <c r="E21" s="29">
        <f t="shared" si="3"/>
        <v>111</v>
      </c>
      <c r="F21" s="29">
        <f t="shared" si="4"/>
        <v>185</v>
      </c>
      <c r="G21" s="29" t="str">
        <f>IF(B21&lt;3,"",VLOOKUP(B21,随机目标!$BC$2:$BG$17,5,0))</f>
        <v>pack,1225</v>
      </c>
      <c r="H21" s="29">
        <f>INT(C21*产出设定!$C$4)</f>
        <v>166</v>
      </c>
      <c r="I21" s="29">
        <f>INT(D21*产出设定!$C$4)</f>
        <v>277</v>
      </c>
      <c r="J21" s="29">
        <f>FLOOR(产出设定!$C$10*价值设定!M20,5)</f>
        <v>115</v>
      </c>
      <c r="K21" s="29">
        <f>INT(C21*产出设定!$C$5)</f>
        <v>222</v>
      </c>
      <c r="L21" s="29">
        <f>INT(D21*产出设定!$C$5)</f>
        <v>370</v>
      </c>
      <c r="M21" s="29">
        <f>FLOOR(产出设定!$C$11*价值设定!M20,5)</f>
        <v>155</v>
      </c>
      <c r="N21" s="29">
        <f>MAX(INT(E21*产出设定!$C$6*产出设定!$C$7),200)</f>
        <v>277</v>
      </c>
      <c r="O21" s="29">
        <f>INT(H21*产出设定!$C$6*产出设定!$C$7)</f>
        <v>415</v>
      </c>
      <c r="P21" s="29">
        <f>INT(K21*产出设定!$C$6*产出设定!$C$7)</f>
        <v>555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pack,10018;pack,1225;pack,401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6.7</v>
      </c>
      <c r="AA21" s="29">
        <f>CEILING((H21*5+O21)/价值设定!L20+I21/价值设定!K20+J21/价值设定!M20,0.1)</f>
        <v>16.900000000000002</v>
      </c>
      <c r="AB21" s="29">
        <f>CEILING((K21*5+P21)/价值设定!L20+L21/价值设定!K20+M21/价值设定!M20,0.1)</f>
        <v>22.700000000000003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21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 x14ac:dyDescent="0.15">
      <c r="A22" s="29">
        <v>19</v>
      </c>
      <c r="B22" s="29">
        <f t="shared" si="0"/>
        <v>6</v>
      </c>
      <c r="C22" s="29">
        <f t="shared" si="1"/>
        <v>114</v>
      </c>
      <c r="D22" s="29">
        <f t="shared" si="2"/>
        <v>190</v>
      </c>
      <c r="E22" s="29">
        <f t="shared" si="3"/>
        <v>114</v>
      </c>
      <c r="F22" s="29">
        <f t="shared" si="4"/>
        <v>190</v>
      </c>
      <c r="G22" s="29" t="str">
        <f>IF(B22&lt;3,"",VLOOKUP(B22,随机目标!$BC$2:$BG$17,5,0))</f>
        <v>pack,1225</v>
      </c>
      <c r="H22" s="29">
        <f>INT(C22*产出设定!$C$4)</f>
        <v>171</v>
      </c>
      <c r="I22" s="29">
        <f>INT(D22*产出设定!$C$4)</f>
        <v>285</v>
      </c>
      <c r="J22" s="29">
        <f>FLOOR(产出设定!$C$10*价值设定!M21,5)</f>
        <v>115</v>
      </c>
      <c r="K22" s="29">
        <f>INT(C22*产出设定!$C$5)</f>
        <v>228</v>
      </c>
      <c r="L22" s="29">
        <f>INT(D22*产出设定!$C$5)</f>
        <v>380</v>
      </c>
      <c r="M22" s="29">
        <f>FLOOR(产出设定!$C$11*价值设定!M21,5)</f>
        <v>155</v>
      </c>
      <c r="N22" s="29">
        <f>MAX(INT(E22*产出设定!$C$6*产出设定!$C$7),200)</f>
        <v>285</v>
      </c>
      <c r="O22" s="29">
        <f>INT(H22*产出设定!$C$6*产出设定!$C$7)</f>
        <v>427</v>
      </c>
      <c r="P22" s="29">
        <f>INT(K22*产出设定!$C$6*产出设定!$C$7)</f>
        <v>570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pack,10019;pack,1225;pack,401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6.7</v>
      </c>
      <c r="AA22" s="29">
        <f>CEILING((H22*5+O22)/价值设定!L21+I22/价值设定!K21+J22/价值设定!M21,0.1)</f>
        <v>17</v>
      </c>
      <c r="AB22" s="29">
        <f>CEILING((K22*5+P22)/价值设定!L21+L22/价值设定!K21+M22/价值设定!M21,0.1)</f>
        <v>22.700000000000003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23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 x14ac:dyDescent="0.15">
      <c r="A23" s="29">
        <v>20</v>
      </c>
      <c r="B23" s="29">
        <f t="shared" si="0"/>
        <v>6</v>
      </c>
      <c r="C23" s="29">
        <f t="shared" si="1"/>
        <v>114</v>
      </c>
      <c r="D23" s="29">
        <f t="shared" si="2"/>
        <v>190</v>
      </c>
      <c r="E23" s="29">
        <f t="shared" si="3"/>
        <v>114</v>
      </c>
      <c r="F23" s="29">
        <f t="shared" si="4"/>
        <v>190</v>
      </c>
      <c r="G23" s="29" t="str">
        <f>IF(B23&lt;3,"",VLOOKUP(B23,随机目标!$BC$2:$BG$17,5,0))</f>
        <v>pack,1225</v>
      </c>
      <c r="H23" s="29">
        <f>INT(C23*产出设定!$C$4)</f>
        <v>171</v>
      </c>
      <c r="I23" s="29">
        <f>INT(D23*产出设定!$C$4)</f>
        <v>285</v>
      </c>
      <c r="J23" s="29">
        <f>FLOOR(产出设定!$C$10*价值设定!M22,5)</f>
        <v>120</v>
      </c>
      <c r="K23" s="29">
        <f>INT(C23*产出设定!$C$5)</f>
        <v>228</v>
      </c>
      <c r="L23" s="29">
        <f>INT(D23*产出设定!$C$5)</f>
        <v>380</v>
      </c>
      <c r="M23" s="29">
        <f>FLOOR(产出设定!$C$11*价值设定!M22,5)</f>
        <v>160</v>
      </c>
      <c r="N23" s="29">
        <f>MAX(INT(E23*产出设定!$C$6*产出设定!$C$7),200)</f>
        <v>285</v>
      </c>
      <c r="O23" s="29">
        <f>INT(H23*产出设定!$C$6*产出设定!$C$7)</f>
        <v>427</v>
      </c>
      <c r="P23" s="29">
        <f>INT(K23*产出设定!$C$6*产出设定!$C$7)</f>
        <v>570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pack,10020;pack,1225;pack,401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6.6000000000000005</v>
      </c>
      <c r="AA23" s="29">
        <f>CEILING((H23*5+O23)/价值设定!L22+I23/价值设定!K22+J23/价值设定!M22,0.1)</f>
        <v>17.100000000000001</v>
      </c>
      <c r="AB23" s="29">
        <f>CEILING((K23*5+P23)/价值设定!L22+L23/价值设定!K22+M23/价值设定!M22,0.1)</f>
        <v>22.8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24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 x14ac:dyDescent="0.15">
      <c r="A24" s="29">
        <v>21</v>
      </c>
      <c r="B24" s="29">
        <f t="shared" si="0"/>
        <v>6</v>
      </c>
      <c r="C24" s="29">
        <f t="shared" si="1"/>
        <v>117</v>
      </c>
      <c r="D24" s="29">
        <f t="shared" si="2"/>
        <v>195</v>
      </c>
      <c r="E24" s="29">
        <f t="shared" si="3"/>
        <v>117</v>
      </c>
      <c r="F24" s="29">
        <f t="shared" si="4"/>
        <v>195</v>
      </c>
      <c r="G24" s="29" t="str">
        <f>IF(B24&lt;3,"",VLOOKUP(B24,随机目标!$BC$2:$BG$17,5,0))</f>
        <v>pack,1225</v>
      </c>
      <c r="H24" s="29">
        <f>INT(C24*产出设定!$C$4)</f>
        <v>175</v>
      </c>
      <c r="I24" s="29">
        <f>INT(D24*产出设定!$C$4)</f>
        <v>292</v>
      </c>
      <c r="J24" s="29">
        <f>FLOOR(产出设定!$C$10*价值设定!M23,5)</f>
        <v>120</v>
      </c>
      <c r="K24" s="29">
        <f>INT(C24*产出设定!$C$5)</f>
        <v>234</v>
      </c>
      <c r="L24" s="29">
        <f>INT(D24*产出设定!$C$5)</f>
        <v>390</v>
      </c>
      <c r="M24" s="29">
        <f>FLOOR(产出设定!$C$11*价值设定!M23,5)</f>
        <v>160</v>
      </c>
      <c r="N24" s="29">
        <f>MAX(INT(E24*产出设定!$C$6*产出设定!$C$7),200)</f>
        <v>292</v>
      </c>
      <c r="O24" s="29">
        <f>INT(H24*产出设定!$C$6*产出设定!$C$7)</f>
        <v>437</v>
      </c>
      <c r="P24" s="29">
        <f>INT(K24*产出设定!$C$6*产出设定!$C$7)</f>
        <v>585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pack,10021;pack,1225;pack,401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6.7</v>
      </c>
      <c r="AA24" s="29">
        <f>CEILING((H24*5+O24)/价值设定!L23+I24/价值设定!K23+J24/价值设定!M23,0.1)</f>
        <v>17.2</v>
      </c>
      <c r="AB24" s="29">
        <f>CEILING((K24*5+P24)/价值设定!L23+L24/价值设定!K23+M24/价值设定!M23,0.1)</f>
        <v>22.900000000000002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25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 x14ac:dyDescent="0.15">
      <c r="A25" s="29">
        <v>22</v>
      </c>
      <c r="B25" s="29">
        <f t="shared" si="0"/>
        <v>6</v>
      </c>
      <c r="C25" s="29">
        <f t="shared" si="1"/>
        <v>117</v>
      </c>
      <c r="D25" s="29">
        <f t="shared" si="2"/>
        <v>195</v>
      </c>
      <c r="E25" s="29">
        <f t="shared" si="3"/>
        <v>117</v>
      </c>
      <c r="F25" s="29">
        <f t="shared" si="4"/>
        <v>195</v>
      </c>
      <c r="G25" s="29" t="str">
        <f>IF(B25&lt;3,"",VLOOKUP(B25,随机目标!$BC$2:$BG$17,5,0))</f>
        <v>pack,1225</v>
      </c>
      <c r="H25" s="29">
        <f>INT(C25*产出设定!$C$4)</f>
        <v>175</v>
      </c>
      <c r="I25" s="29">
        <f>INT(D25*产出设定!$C$4)</f>
        <v>292</v>
      </c>
      <c r="J25" s="29">
        <f>FLOOR(产出设定!$C$10*价值设定!M24,5)</f>
        <v>120</v>
      </c>
      <c r="K25" s="29">
        <f>INT(C25*产出设定!$C$5)</f>
        <v>234</v>
      </c>
      <c r="L25" s="29">
        <f>INT(D25*产出设定!$C$5)</f>
        <v>390</v>
      </c>
      <c r="M25" s="29">
        <f>FLOOR(产出设定!$C$11*价值设定!M24,5)</f>
        <v>160</v>
      </c>
      <c r="N25" s="29">
        <f>MAX(INT(E25*产出设定!$C$6*产出设定!$C$7),200)</f>
        <v>292</v>
      </c>
      <c r="O25" s="29">
        <f>INT(H25*产出设定!$C$6*产出设定!$C$7)</f>
        <v>437</v>
      </c>
      <c r="P25" s="29">
        <f>INT(K25*产出设定!$C$6*产出设定!$C$7)</f>
        <v>585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pack,10022;pack,1225;pack,401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6.6000000000000005</v>
      </c>
      <c r="AA25" s="29">
        <f>CEILING((H25*5+O25)/价值设定!L24+I25/价值设定!K24+J25/价值设定!M24,0.1)</f>
        <v>17</v>
      </c>
      <c r="AB25" s="29">
        <f>CEILING((K25*5+P25)/价值设定!L24+L25/价值设定!K24+M25/价值设定!M24,0.1)</f>
        <v>22.700000000000003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26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 x14ac:dyDescent="0.15">
      <c r="A26" s="29">
        <v>23</v>
      </c>
      <c r="B26" s="29">
        <f t="shared" si="0"/>
        <v>6</v>
      </c>
      <c r="C26" s="29">
        <f t="shared" si="1"/>
        <v>120</v>
      </c>
      <c r="D26" s="29">
        <f t="shared" si="2"/>
        <v>200</v>
      </c>
      <c r="E26" s="29">
        <f t="shared" si="3"/>
        <v>120</v>
      </c>
      <c r="F26" s="29">
        <f t="shared" si="4"/>
        <v>200</v>
      </c>
      <c r="G26" s="29" t="str">
        <f>IF(B26&lt;3,"",VLOOKUP(B26,随机目标!$BC$2:$BG$17,5,0))</f>
        <v>pack,1225</v>
      </c>
      <c r="H26" s="29">
        <f>INT(C26*产出设定!$C$4)</f>
        <v>180</v>
      </c>
      <c r="I26" s="29">
        <f>INT(D26*产出设定!$C$4)</f>
        <v>300</v>
      </c>
      <c r="J26" s="29">
        <f>FLOOR(产出设定!$C$10*价值设定!M25,5)</f>
        <v>120</v>
      </c>
      <c r="K26" s="29">
        <f>INT(C26*产出设定!$C$5)</f>
        <v>240</v>
      </c>
      <c r="L26" s="29">
        <f>INT(D26*产出设定!$C$5)</f>
        <v>400</v>
      </c>
      <c r="M26" s="29">
        <f>FLOOR(产出设定!$C$11*价值设定!M25,5)</f>
        <v>160</v>
      </c>
      <c r="N26" s="29">
        <f>MAX(INT(E26*产出设定!$C$6*产出设定!$C$7),200)</f>
        <v>300</v>
      </c>
      <c r="O26" s="29">
        <f>INT(H26*产出设定!$C$6*产出设定!$C$7)</f>
        <v>450</v>
      </c>
      <c r="P26" s="29">
        <f>INT(K26*产出设定!$C$6*产出设定!$C$7)</f>
        <v>600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pack,10023;pack,1225;pack,401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6.7</v>
      </c>
      <c r="AA26" s="29">
        <f>CEILING((H26*5+O26)/价值设定!L25+I26/价值设定!K25+J26/价值设定!M25,0.1)</f>
        <v>17.100000000000001</v>
      </c>
      <c r="AB26" s="29">
        <f>CEILING((K26*5+P26)/价值设定!L25+L26/价值设定!K25+M26/价值设定!M25,0.1)</f>
        <v>22.8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28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 x14ac:dyDescent="0.15">
      <c r="A27" s="29">
        <v>24</v>
      </c>
      <c r="B27" s="29">
        <f t="shared" si="0"/>
        <v>7</v>
      </c>
      <c r="C27" s="29">
        <f t="shared" si="1"/>
        <v>123</v>
      </c>
      <c r="D27" s="29">
        <f t="shared" si="2"/>
        <v>205</v>
      </c>
      <c r="E27" s="29">
        <f t="shared" si="3"/>
        <v>123</v>
      </c>
      <c r="F27" s="29">
        <f t="shared" si="4"/>
        <v>205</v>
      </c>
      <c r="G27" s="29" t="str">
        <f>IF(B27&lt;3,"",VLOOKUP(B27,随机目标!$BC$2:$BG$17,5,0))</f>
        <v>pack,1226</v>
      </c>
      <c r="H27" s="29">
        <f>INT(C27*产出设定!$C$4)</f>
        <v>184</v>
      </c>
      <c r="I27" s="29">
        <f>INT(D27*产出设定!$C$4)</f>
        <v>307</v>
      </c>
      <c r="J27" s="29">
        <f>FLOOR(产出设定!$C$10*价值设定!M26,5)</f>
        <v>120</v>
      </c>
      <c r="K27" s="29">
        <f>INT(C27*产出设定!$C$5)</f>
        <v>246</v>
      </c>
      <c r="L27" s="29">
        <f>INT(D27*产出设定!$C$5)</f>
        <v>410</v>
      </c>
      <c r="M27" s="29">
        <f>FLOOR(产出设定!$C$11*价值设定!M26,5)</f>
        <v>160</v>
      </c>
      <c r="N27" s="29">
        <f>MAX(INT(E27*产出设定!$C$6*产出设定!$C$7),200)</f>
        <v>307</v>
      </c>
      <c r="O27" s="29">
        <f>INT(H27*产出设定!$C$6*产出设定!$C$7)</f>
        <v>460</v>
      </c>
      <c r="P27" s="29">
        <f>INT(K27*产出设定!$C$6*产出设定!$C$7)</f>
        <v>615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pack,10024;pack,1226;pack,401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item,101;item,102;item,200</v>
      </c>
      <c r="X27" s="30" t="s">
        <v>2089</v>
      </c>
      <c r="Y27" s="30" t="s">
        <v>2089</v>
      </c>
      <c r="Z27" s="29">
        <f>CEILING((E27*5+N27)/价值设定!L26+F27/价值设定!K26+0.2,0.1)</f>
        <v>6.8000000000000007</v>
      </c>
      <c r="AA27" s="29">
        <f>CEILING((H27*5+O27)/价值设定!L26+I27/价值设定!K26+J27/价值设定!M26,0.1)</f>
        <v>17.100000000000001</v>
      </c>
      <c r="AB27" s="29">
        <f>CEILING((K27*5+P27)/价值设定!L26+L27/价值设定!K26+M27/价值设定!M26,0.1)</f>
        <v>22.8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30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 x14ac:dyDescent="0.15">
      <c r="A28" s="29">
        <v>25</v>
      </c>
      <c r="B28" s="29">
        <f t="shared" si="0"/>
        <v>7</v>
      </c>
      <c r="C28" s="29">
        <f t="shared" si="1"/>
        <v>126</v>
      </c>
      <c r="D28" s="29">
        <f t="shared" si="2"/>
        <v>210</v>
      </c>
      <c r="E28" s="29">
        <f t="shared" si="3"/>
        <v>126</v>
      </c>
      <c r="F28" s="29">
        <f t="shared" si="4"/>
        <v>210</v>
      </c>
      <c r="G28" s="29" t="str">
        <f>IF(B28&lt;3,"",VLOOKUP(B28,随机目标!$BC$2:$BG$17,5,0))</f>
        <v>pack,1226</v>
      </c>
      <c r="H28" s="29">
        <f>INT(C28*产出设定!$C$4)</f>
        <v>189</v>
      </c>
      <c r="I28" s="29">
        <f>INT(D28*产出设定!$C$4)</f>
        <v>315</v>
      </c>
      <c r="J28" s="29">
        <f>FLOOR(产出设定!$C$10*价值设定!M27,5)</f>
        <v>120</v>
      </c>
      <c r="K28" s="29">
        <f>INT(C28*产出设定!$C$5)</f>
        <v>252</v>
      </c>
      <c r="L28" s="29">
        <f>INT(D28*产出设定!$C$5)</f>
        <v>420</v>
      </c>
      <c r="M28" s="29">
        <f>FLOOR(产出设定!$C$11*价值设定!M27,5)</f>
        <v>165</v>
      </c>
      <c r="N28" s="29">
        <f>MAX(INT(E28*产出设定!$C$6*产出设定!$C$7),200)</f>
        <v>315</v>
      </c>
      <c r="O28" s="29">
        <f>INT(H28*产出设定!$C$6*产出设定!$C$7)</f>
        <v>472</v>
      </c>
      <c r="P28" s="29">
        <f>INT(K28*产出设定!$C$6*产出设定!$C$7)</f>
        <v>630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pack,10025;pack,1226;pack,401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item,101;item,102;item,200</v>
      </c>
      <c r="X28" s="30" t="s">
        <v>2089</v>
      </c>
      <c r="Y28" s="30" t="s">
        <v>2089</v>
      </c>
      <c r="Z28" s="29">
        <f>CEILING((E28*5+N28)/价值设定!L27+F28/价值设定!K27+0.2,0.1)</f>
        <v>6.8000000000000007</v>
      </c>
      <c r="AA28" s="29">
        <f>CEILING((H28*5+O28)/价值设定!L27+I28/价值设定!K27+J28/价值设定!M27,0.1)</f>
        <v>17.2</v>
      </c>
      <c r="AB28" s="29">
        <f>CEILING((K28*5+P28)/价值设定!L27+L28/价值设定!K27+M28/价值设定!M27,0.1)</f>
        <v>23.200000000000003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32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 x14ac:dyDescent="0.15">
      <c r="A29" s="29">
        <v>26</v>
      </c>
      <c r="B29" s="29">
        <f t="shared" si="0"/>
        <v>7</v>
      </c>
      <c r="C29" s="29">
        <f t="shared" si="1"/>
        <v>129</v>
      </c>
      <c r="D29" s="29">
        <f t="shared" si="2"/>
        <v>215</v>
      </c>
      <c r="E29" s="29">
        <f t="shared" si="3"/>
        <v>129</v>
      </c>
      <c r="F29" s="29">
        <f t="shared" si="4"/>
        <v>215</v>
      </c>
      <c r="G29" s="29" t="str">
        <f>IF(B29&lt;3,"",VLOOKUP(B29,随机目标!$BC$2:$BG$17,5,0))</f>
        <v>pack,1226</v>
      </c>
      <c r="H29" s="29">
        <f>INT(C29*产出设定!$C$4)</f>
        <v>193</v>
      </c>
      <c r="I29" s="29">
        <f>INT(D29*产出设定!$C$4)</f>
        <v>322</v>
      </c>
      <c r="J29" s="29">
        <f>FLOOR(产出设定!$C$10*价值设定!M28,5)</f>
        <v>120</v>
      </c>
      <c r="K29" s="29">
        <f>INT(C29*产出设定!$C$5)</f>
        <v>258</v>
      </c>
      <c r="L29" s="29">
        <f>INT(D29*产出设定!$C$5)</f>
        <v>430</v>
      </c>
      <c r="M29" s="29">
        <f>FLOOR(产出设定!$C$11*价值设定!M28,5)</f>
        <v>165</v>
      </c>
      <c r="N29" s="29">
        <f>MAX(INT(E29*产出设定!$C$6*产出设定!$C$7),200)</f>
        <v>322</v>
      </c>
      <c r="O29" s="29">
        <f>INT(H29*产出设定!$C$6*产出设定!$C$7)</f>
        <v>482</v>
      </c>
      <c r="P29" s="29">
        <f>INT(K29*产出设定!$C$6*产出设定!$C$7)</f>
        <v>645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pack,10026;pack,1226;pack,401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item,101;item,102;item,200</v>
      </c>
      <c r="X29" s="30" t="s">
        <v>2089</v>
      </c>
      <c r="Y29" s="30" t="s">
        <v>2089</v>
      </c>
      <c r="Z29" s="29">
        <f>CEILING((E29*5+N29)/价值设定!L28+F29/价值设定!K28+0.2,0.1)</f>
        <v>6.9</v>
      </c>
      <c r="AA29" s="29">
        <f>CEILING((H29*5+O29)/价值设定!L28+I29/价值设定!K28+J29/价值设定!M28,0.1)</f>
        <v>17.2</v>
      </c>
      <c r="AB29" s="29">
        <f>CEILING((K29*5+P29)/价值设定!L28+L29/价值设定!K28+M29/价值设定!M28,0.1)</f>
        <v>23.3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34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 x14ac:dyDescent="0.15">
      <c r="A30" s="29">
        <v>27</v>
      </c>
      <c r="B30" s="29">
        <f t="shared" si="0"/>
        <v>7</v>
      </c>
      <c r="C30" s="29">
        <f t="shared" si="1"/>
        <v>129</v>
      </c>
      <c r="D30" s="29">
        <f t="shared" si="2"/>
        <v>215</v>
      </c>
      <c r="E30" s="29">
        <f t="shared" si="3"/>
        <v>129</v>
      </c>
      <c r="F30" s="29">
        <f t="shared" si="4"/>
        <v>215</v>
      </c>
      <c r="G30" s="29" t="str">
        <f>IF(B30&lt;3,"",VLOOKUP(B30,随机目标!$BC$2:$BG$17,5,0))</f>
        <v>pack,1226</v>
      </c>
      <c r="H30" s="29">
        <f>INT(C30*产出设定!$C$4)</f>
        <v>193</v>
      </c>
      <c r="I30" s="29">
        <f>INT(D30*产出设定!$C$4)</f>
        <v>322</v>
      </c>
      <c r="J30" s="29">
        <f>FLOOR(产出设定!$C$10*价值设定!M29,5)</f>
        <v>125</v>
      </c>
      <c r="K30" s="29">
        <f>INT(C30*产出设定!$C$5)</f>
        <v>258</v>
      </c>
      <c r="L30" s="29">
        <f>INT(D30*产出设定!$C$5)</f>
        <v>430</v>
      </c>
      <c r="M30" s="29">
        <f>FLOOR(产出设定!$C$11*价值设定!M29,5)</f>
        <v>165</v>
      </c>
      <c r="N30" s="29">
        <f>MAX(INT(E30*产出设定!$C$6*产出设定!$C$7),200)</f>
        <v>322</v>
      </c>
      <c r="O30" s="29">
        <f>INT(H30*产出设定!$C$6*产出设定!$C$7)</f>
        <v>482</v>
      </c>
      <c r="P30" s="29">
        <f>INT(K30*产出设定!$C$6*产出设定!$C$7)</f>
        <v>645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pack,10027;pack,1226;pack,401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item,101;item,102;item,200</v>
      </c>
      <c r="X30" s="30" t="s">
        <v>2089</v>
      </c>
      <c r="Y30" s="30" t="s">
        <v>2089</v>
      </c>
      <c r="Z30" s="29">
        <f>CEILING((E30*5+N30)/价值设定!L29+F30/价值设定!K29+0.2,0.1)</f>
        <v>6.8000000000000007</v>
      </c>
      <c r="AA30" s="29">
        <f>CEILING((H30*5+O30)/价值设定!L29+I30/价值设定!K29+J30/价值设定!M29,0.1)</f>
        <v>17.400000000000002</v>
      </c>
      <c r="AB30" s="29">
        <f>CEILING((K30*5+P30)/价值设定!L29+L30/价值设定!K29+M30/价值设定!M29,0.1)</f>
        <v>23.1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36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 x14ac:dyDescent="0.15">
      <c r="A31" s="29">
        <v>28</v>
      </c>
      <c r="B31" s="29">
        <f t="shared" si="0"/>
        <v>7</v>
      </c>
      <c r="C31" s="29">
        <f t="shared" si="1"/>
        <v>132</v>
      </c>
      <c r="D31" s="29">
        <f t="shared" si="2"/>
        <v>220</v>
      </c>
      <c r="E31" s="29">
        <f t="shared" si="3"/>
        <v>132</v>
      </c>
      <c r="F31" s="29">
        <f t="shared" si="4"/>
        <v>220</v>
      </c>
      <c r="G31" s="29" t="str">
        <f>IF(B31&lt;3,"",VLOOKUP(B31,随机目标!$BC$2:$BG$17,5,0))</f>
        <v>pack,1226</v>
      </c>
      <c r="H31" s="29">
        <f>INT(C31*产出设定!$C$4)</f>
        <v>198</v>
      </c>
      <c r="I31" s="29">
        <f>INT(D31*产出设定!$C$4)</f>
        <v>330</v>
      </c>
      <c r="J31" s="29">
        <f>FLOOR(产出设定!$C$10*价值设定!M30,5)</f>
        <v>125</v>
      </c>
      <c r="K31" s="29">
        <f>INT(C31*产出设定!$C$5)</f>
        <v>264</v>
      </c>
      <c r="L31" s="29">
        <f>INT(D31*产出设定!$C$5)</f>
        <v>440</v>
      </c>
      <c r="M31" s="29">
        <f>FLOOR(产出设定!$C$11*价值设定!M30,5)</f>
        <v>165</v>
      </c>
      <c r="N31" s="29">
        <f>MAX(INT(E31*产出设定!$C$6*产出设定!$C$7),200)</f>
        <v>330</v>
      </c>
      <c r="O31" s="29">
        <f>INT(H31*产出设定!$C$6*产出设定!$C$7)</f>
        <v>495</v>
      </c>
      <c r="P31" s="29">
        <f>INT(K31*产出设定!$C$6*产出设定!$C$7)</f>
        <v>660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pack,10028;pack,1226;pack,401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item,101;item,102;item,200</v>
      </c>
      <c r="X31" s="30" t="s">
        <v>2089</v>
      </c>
      <c r="Y31" s="30" t="s">
        <v>2089</v>
      </c>
      <c r="Z31" s="29">
        <f>CEILING((E31*5+N31)/价值设定!L30+F31/价值设定!K30+0.2,0.1)</f>
        <v>6.9</v>
      </c>
      <c r="AA31" s="29">
        <f>CEILING((H31*5+O31)/价值设定!L30+I31/价值设定!K30+J31/价值设定!M30,0.1)</f>
        <v>17.400000000000002</v>
      </c>
      <c r="AB31" s="29">
        <f>CEILING((K31*5+P31)/价值设定!L30+L31/价值设定!K30+M31/价值设定!M30,0.1)</f>
        <v>23.1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38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 x14ac:dyDescent="0.15">
      <c r="A32" s="29">
        <v>29</v>
      </c>
      <c r="B32" s="29">
        <f t="shared" si="0"/>
        <v>7</v>
      </c>
      <c r="C32" s="29">
        <f t="shared" si="1"/>
        <v>132</v>
      </c>
      <c r="D32" s="29">
        <f t="shared" si="2"/>
        <v>220</v>
      </c>
      <c r="E32" s="29">
        <f t="shared" si="3"/>
        <v>132</v>
      </c>
      <c r="F32" s="29">
        <f t="shared" si="4"/>
        <v>220</v>
      </c>
      <c r="G32" s="29" t="str">
        <f>IF(B32&lt;3,"",VLOOKUP(B32,随机目标!$BC$2:$BG$17,5,0))</f>
        <v>pack,1226</v>
      </c>
      <c r="H32" s="29">
        <f>INT(C32*产出设定!$C$4)</f>
        <v>198</v>
      </c>
      <c r="I32" s="29">
        <f>INT(D32*产出设定!$C$4)</f>
        <v>330</v>
      </c>
      <c r="J32" s="29">
        <f>FLOOR(产出设定!$C$10*价值设定!M31,5)</f>
        <v>125</v>
      </c>
      <c r="K32" s="29">
        <f>INT(C32*产出设定!$C$5)</f>
        <v>264</v>
      </c>
      <c r="L32" s="29">
        <f>INT(D32*产出设定!$C$5)</f>
        <v>440</v>
      </c>
      <c r="M32" s="29">
        <f>FLOOR(产出设定!$C$11*价值设定!M31,5)</f>
        <v>165</v>
      </c>
      <c r="N32" s="29">
        <f>MAX(INT(E32*产出设定!$C$6*产出设定!$C$7),200)</f>
        <v>330</v>
      </c>
      <c r="O32" s="29">
        <f>INT(H32*产出设定!$C$6*产出设定!$C$7)</f>
        <v>495</v>
      </c>
      <c r="P32" s="29">
        <f>INT(K32*产出设定!$C$6*产出设定!$C$7)</f>
        <v>660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pack,10029;pack,1226;pack,401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item,101;item,102;item,200</v>
      </c>
      <c r="X32" s="30" t="s">
        <v>2089</v>
      </c>
      <c r="Y32" s="30" t="s">
        <v>2089</v>
      </c>
      <c r="Z32" s="29">
        <f>CEILING((E32*5+N32)/价值设定!L31+F32/价值设定!K31+0.2,0.1)</f>
        <v>6.8000000000000007</v>
      </c>
      <c r="AA32" s="29">
        <f>CEILING((H32*5+O32)/价值设定!L31+I32/价值设定!K31+J32/价值设定!M31,0.1)</f>
        <v>17.3</v>
      </c>
      <c r="AB32" s="29">
        <f>CEILING((K32*5+P32)/价值设定!L31+L32/价值设定!K31+M32/价值设定!M31,0.1)</f>
        <v>22.900000000000002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41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 x14ac:dyDescent="0.15">
      <c r="A33" s="29">
        <v>30</v>
      </c>
      <c r="B33" s="29">
        <f t="shared" si="0"/>
        <v>8</v>
      </c>
      <c r="C33" s="29">
        <f t="shared" si="1"/>
        <v>136</v>
      </c>
      <c r="D33" s="29">
        <f t="shared" si="2"/>
        <v>227</v>
      </c>
      <c r="E33" s="29">
        <f t="shared" si="3"/>
        <v>136</v>
      </c>
      <c r="F33" s="29">
        <f t="shared" si="4"/>
        <v>227</v>
      </c>
      <c r="G33" s="29" t="str">
        <f>IF(B33&lt;3,"",VLOOKUP(B33,随机目标!$BC$2:$BG$17,5,0))</f>
        <v>pack,1227</v>
      </c>
      <c r="H33" s="29">
        <f>INT(C33*产出设定!$C$4)</f>
        <v>204</v>
      </c>
      <c r="I33" s="29">
        <f>INT(D33*产出设定!$C$4)</f>
        <v>340</v>
      </c>
      <c r="J33" s="29">
        <f>FLOOR(产出设定!$C$10*价值设定!M32,5)</f>
        <v>125</v>
      </c>
      <c r="K33" s="29">
        <f>INT(C33*产出设定!$C$5)</f>
        <v>272</v>
      </c>
      <c r="L33" s="29">
        <f>INT(D33*产出设定!$C$5)</f>
        <v>454</v>
      </c>
      <c r="M33" s="29">
        <f>FLOOR(产出设定!$C$11*价值设定!M32,5)</f>
        <v>170</v>
      </c>
      <c r="N33" s="29">
        <f>MAX(INT(E33*产出设定!$C$6*产出设定!$C$7),200)</f>
        <v>340</v>
      </c>
      <c r="O33" s="29">
        <f>INT(H33*产出设定!$C$6*产出设定!$C$7)</f>
        <v>510</v>
      </c>
      <c r="P33" s="29">
        <f>INT(K33*产出设定!$C$6*产出设定!$C$7)</f>
        <v>680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pack,10030;pack,1227;pack,401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item,101;item,102;item,200</v>
      </c>
      <c r="X33" s="30" t="s">
        <v>2089</v>
      </c>
      <c r="Y33" s="30" t="s">
        <v>2089</v>
      </c>
      <c r="Z33" s="29">
        <f>CEILING((E33*5+N33)/价值设定!L32+F33/价值设定!K32+0.2,0.1)</f>
        <v>6.9</v>
      </c>
      <c r="AA33" s="29">
        <f>CEILING((H33*5+O33)/价值设定!L32+I33/价值设定!K32+J33/价值设定!M32,0.1)</f>
        <v>17.400000000000002</v>
      </c>
      <c r="AB33" s="29">
        <f>CEILING((K33*5+P33)/价值设定!L32+L33/价值设定!K32+M33/价值设定!M32,0.1)</f>
        <v>23.400000000000002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42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 x14ac:dyDescent="0.15">
      <c r="A34" s="29">
        <v>31</v>
      </c>
      <c r="B34" s="29">
        <f t="shared" si="0"/>
        <v>8</v>
      </c>
      <c r="C34" s="29">
        <f t="shared" si="1"/>
        <v>136</v>
      </c>
      <c r="D34" s="29">
        <f t="shared" si="2"/>
        <v>227</v>
      </c>
      <c r="E34" s="29">
        <f t="shared" si="3"/>
        <v>136</v>
      </c>
      <c r="F34" s="29">
        <f t="shared" si="4"/>
        <v>227</v>
      </c>
      <c r="G34" s="29" t="str">
        <f>IF(B34&lt;3,"",VLOOKUP(B34,随机目标!$BC$2:$BG$17,5,0))</f>
        <v>pack,1227</v>
      </c>
      <c r="H34" s="29">
        <f>INT(C34*产出设定!$C$4)</f>
        <v>204</v>
      </c>
      <c r="I34" s="29">
        <f>INT(D34*产出设定!$C$4)</f>
        <v>340</v>
      </c>
      <c r="J34" s="29">
        <f>FLOOR(产出设定!$C$10*价值设定!M33,5)</f>
        <v>125</v>
      </c>
      <c r="K34" s="29">
        <f>INT(C34*产出设定!$C$5)</f>
        <v>272</v>
      </c>
      <c r="L34" s="29">
        <f>INT(D34*产出设定!$C$5)</f>
        <v>454</v>
      </c>
      <c r="M34" s="29">
        <f>FLOOR(产出设定!$C$11*价值设定!M33,5)</f>
        <v>170</v>
      </c>
      <c r="N34" s="29">
        <f>MAX(INT(E34*产出设定!$C$6*产出设定!$C$7),200)</f>
        <v>340</v>
      </c>
      <c r="O34" s="29">
        <f>INT(H34*产出设定!$C$6*产出设定!$C$7)</f>
        <v>510</v>
      </c>
      <c r="P34" s="29">
        <f>INT(K34*产出设定!$C$6*产出设定!$C$7)</f>
        <v>680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pack,10031;pack,1227;pack,401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item,101;item,102;item,200</v>
      </c>
      <c r="X34" s="30" t="s">
        <v>2089</v>
      </c>
      <c r="Y34" s="30" t="s">
        <v>2089</v>
      </c>
      <c r="Z34" s="29">
        <f>CEILING((E34*5+N34)/价值设定!L33+F34/价值设定!K33+0.2,0.1)</f>
        <v>6.8000000000000007</v>
      </c>
      <c r="AA34" s="29">
        <f>CEILING((H34*5+O34)/价值设定!L33+I34/价值设定!K33+J34/价值设定!M33,0.1)</f>
        <v>17.2</v>
      </c>
      <c r="AB34" s="29">
        <f>CEILING((K34*5+P34)/价值设定!L33+L34/价值设定!K33+M34/价值设定!M33,0.1)</f>
        <v>23.200000000000003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43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 x14ac:dyDescent="0.15">
      <c r="A35" s="29">
        <v>32</v>
      </c>
      <c r="B35" s="29">
        <f t="shared" si="0"/>
        <v>8</v>
      </c>
      <c r="C35" s="29">
        <f t="shared" si="1"/>
        <v>140</v>
      </c>
      <c r="D35" s="29">
        <f t="shared" si="2"/>
        <v>233</v>
      </c>
      <c r="E35" s="29">
        <f t="shared" si="3"/>
        <v>140</v>
      </c>
      <c r="F35" s="29">
        <f t="shared" si="4"/>
        <v>233</v>
      </c>
      <c r="G35" s="29" t="str">
        <f>IF(B35&lt;3,"",VLOOKUP(B35,随机目标!$BC$2:$BG$17,5,0))</f>
        <v>pack,1227</v>
      </c>
      <c r="H35" s="29">
        <f>INT(C35*产出设定!$C$4)</f>
        <v>210</v>
      </c>
      <c r="I35" s="29">
        <f>INT(D35*产出设定!$C$4)</f>
        <v>349</v>
      </c>
      <c r="J35" s="29">
        <f>FLOOR(产出设定!$C$10*价值设定!M34,5)</f>
        <v>125</v>
      </c>
      <c r="K35" s="29">
        <f>INT(C35*产出设定!$C$5)</f>
        <v>280</v>
      </c>
      <c r="L35" s="29">
        <f>INT(D35*产出设定!$C$5)</f>
        <v>466</v>
      </c>
      <c r="M35" s="29">
        <f>FLOOR(产出设定!$C$11*价值设定!M34,5)</f>
        <v>170</v>
      </c>
      <c r="N35" s="29">
        <f>MAX(INT(E35*产出设定!$C$6*产出设定!$C$7),200)</f>
        <v>350</v>
      </c>
      <c r="O35" s="29">
        <f>INT(H35*产出设定!$C$6*产出设定!$C$7)</f>
        <v>525</v>
      </c>
      <c r="P35" s="29">
        <f>INT(K35*产出设定!$C$6*产出设定!$C$7)</f>
        <v>700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pack,10032;pack,1227;pack,401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item,101;item,102;item,200</v>
      </c>
      <c r="X35" s="30" t="s">
        <v>2089</v>
      </c>
      <c r="Y35" s="30" t="s">
        <v>2089</v>
      </c>
      <c r="Z35" s="29">
        <f>CEILING((E35*5+N35)/价值设定!L34+F35/价值设定!K34+0.2,0.1)</f>
        <v>6.9</v>
      </c>
      <c r="AA35" s="29">
        <f>CEILING((H35*5+O35)/价值设定!L34+I35/价值设定!K34+J35/价值设定!M34,0.1)</f>
        <v>17.3</v>
      </c>
      <c r="AB35" s="29">
        <f>CEILING((K35*5+P35)/价值设定!L34+L35/价值设定!K34+M35/价值设定!M34,0.1)</f>
        <v>23.3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45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 x14ac:dyDescent="0.15">
      <c r="A36" s="29">
        <v>33</v>
      </c>
      <c r="B36" s="29">
        <f t="shared" ref="B36:B67" si="9">IFERROR(INDEX($AD$4:$AD$51,MATCH(A36,$AL$4:$AL$51,0)),B35)</f>
        <v>8</v>
      </c>
      <c r="C36" s="29">
        <f t="shared" ref="C36:C67" si="10">IFERROR(VLOOKUP(A36,$AL$3:$AN$51,2,0),C35)</f>
        <v>140</v>
      </c>
      <c r="D36" s="29">
        <f t="shared" ref="D36:D67" si="11">IFERROR(VLOOKUP(A36,$AL$3:$AN$51,3,0),D35)</f>
        <v>233</v>
      </c>
      <c r="E36" s="29">
        <f t="shared" ref="E36:E67" si="12">C36</f>
        <v>140</v>
      </c>
      <c r="F36" s="29">
        <f t="shared" ref="F36:F67" si="13">D36</f>
        <v>233</v>
      </c>
      <c r="G36" s="29" t="str">
        <f>IF(B36&lt;3,"",VLOOKUP(B36,随机目标!$BC$2:$BG$17,5,0))</f>
        <v>pack,1227</v>
      </c>
      <c r="H36" s="29">
        <f>INT(C36*产出设定!$C$4)</f>
        <v>210</v>
      </c>
      <c r="I36" s="29">
        <f>INT(D36*产出设定!$C$4)</f>
        <v>349</v>
      </c>
      <c r="J36" s="29">
        <f>FLOOR(产出设定!$C$10*价值设定!M35,5)</f>
        <v>125</v>
      </c>
      <c r="K36" s="29">
        <f>INT(C36*产出设定!$C$5)</f>
        <v>280</v>
      </c>
      <c r="L36" s="29">
        <f>INT(D36*产出设定!$C$5)</f>
        <v>466</v>
      </c>
      <c r="M36" s="29">
        <f>FLOOR(产出设定!$C$11*价值设定!M35,5)</f>
        <v>170</v>
      </c>
      <c r="N36" s="29">
        <f>MAX(INT(E36*产出设定!$C$6*产出设定!$C$7),200)</f>
        <v>350</v>
      </c>
      <c r="O36" s="29">
        <f>INT(H36*产出设定!$C$6*产出设定!$C$7)</f>
        <v>525</v>
      </c>
      <c r="P36" s="29">
        <f>INT(K36*产出设定!$C$6*产出设定!$C$7)</f>
        <v>700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pack,10033;pack,1227;pack,401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item,101;item,102;item,200</v>
      </c>
      <c r="X36" s="30" t="s">
        <v>2089</v>
      </c>
      <c r="Y36" s="30" t="s">
        <v>2089</v>
      </c>
      <c r="Z36" s="29">
        <f>CEILING((E36*5+N36)/价值设定!L35+F36/价值设定!K35+0.2,0.1)</f>
        <v>6.9</v>
      </c>
      <c r="AA36" s="29">
        <f>CEILING((H36*5+O36)/价值设定!L35+I36/价值设定!K35+J36/价值设定!M35,0.1)</f>
        <v>17.2</v>
      </c>
      <c r="AB36" s="29">
        <f>CEILING((K36*5+P36)/价值设定!L35+L36/价值设定!K35+M36/价值设定!M35,0.1)</f>
        <v>23.1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47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 x14ac:dyDescent="0.15">
      <c r="A37" s="29">
        <v>34</v>
      </c>
      <c r="B37" s="29">
        <f t="shared" si="9"/>
        <v>8</v>
      </c>
      <c r="C37" s="29">
        <f t="shared" si="10"/>
        <v>144</v>
      </c>
      <c r="D37" s="29">
        <f t="shared" si="11"/>
        <v>240</v>
      </c>
      <c r="E37" s="29">
        <f t="shared" si="12"/>
        <v>144</v>
      </c>
      <c r="F37" s="29">
        <f t="shared" si="13"/>
        <v>240</v>
      </c>
      <c r="G37" s="29" t="str">
        <f>IF(B37&lt;3,"",VLOOKUP(B37,随机目标!$BC$2:$BG$17,5,0))</f>
        <v>pack,1227</v>
      </c>
      <c r="H37" s="29">
        <f>INT(C37*产出设定!$C$4)</f>
        <v>216</v>
      </c>
      <c r="I37" s="29">
        <f>INT(D37*产出设定!$C$4)</f>
        <v>360</v>
      </c>
      <c r="J37" s="29">
        <f>FLOOR(产出设定!$C$10*价值设定!M36,5)</f>
        <v>130</v>
      </c>
      <c r="K37" s="29">
        <f>INT(C37*产出设定!$C$5)</f>
        <v>288</v>
      </c>
      <c r="L37" s="29">
        <f>INT(D37*产出设定!$C$5)</f>
        <v>480</v>
      </c>
      <c r="M37" s="29">
        <f>FLOOR(产出设定!$C$11*价值设定!M36,5)</f>
        <v>170</v>
      </c>
      <c r="N37" s="29">
        <f>MAX(INT(E37*产出设定!$C$6*产出设定!$C$7),200)</f>
        <v>360</v>
      </c>
      <c r="O37" s="29">
        <f>INT(H37*产出设定!$C$6*产出设定!$C$7)</f>
        <v>540</v>
      </c>
      <c r="P37" s="29">
        <f>INT(K37*产出设定!$C$6*产出设定!$C$7)</f>
        <v>720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pack,10034;pack,1227;pack,401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item,101;item,102;item,200</v>
      </c>
      <c r="X37" s="30" t="s">
        <v>2089</v>
      </c>
      <c r="Y37" s="30" t="s">
        <v>2089</v>
      </c>
      <c r="Z37" s="29">
        <f>CEILING((E37*5+N37)/价值设定!L36+F37/价值设定!K36+0.2,0.1)</f>
        <v>7</v>
      </c>
      <c r="AA37" s="29">
        <f>CEILING((H37*5+O37)/价值设定!L36+I37/价值设定!K36+J37/价值设定!M36,0.1)</f>
        <v>17.600000000000001</v>
      </c>
      <c r="AB37" s="29">
        <f>CEILING((K37*5+P37)/价值设定!L36+L37/价值设定!K36+M37/价值设定!M36,0.1)</f>
        <v>23.200000000000003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49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 x14ac:dyDescent="0.15">
      <c r="A38" s="29">
        <v>35</v>
      </c>
      <c r="B38" s="29">
        <f t="shared" si="9"/>
        <v>8</v>
      </c>
      <c r="C38" s="29">
        <f t="shared" si="10"/>
        <v>144</v>
      </c>
      <c r="D38" s="29">
        <f t="shared" si="11"/>
        <v>240</v>
      </c>
      <c r="E38" s="29">
        <f t="shared" si="12"/>
        <v>144</v>
      </c>
      <c r="F38" s="29">
        <f t="shared" si="13"/>
        <v>240</v>
      </c>
      <c r="G38" s="29" t="str">
        <f>IF(B38&lt;3,"",VLOOKUP(B38,随机目标!$BC$2:$BG$17,5,0))</f>
        <v>pack,1227</v>
      </c>
      <c r="H38" s="29">
        <f>INT(C38*产出设定!$C$4)</f>
        <v>216</v>
      </c>
      <c r="I38" s="29">
        <f>INT(D38*产出设定!$C$4)</f>
        <v>360</v>
      </c>
      <c r="J38" s="29">
        <f>FLOOR(产出设定!$C$10*价值设定!M37,5)</f>
        <v>130</v>
      </c>
      <c r="K38" s="29">
        <f>INT(C38*产出设定!$C$5)</f>
        <v>288</v>
      </c>
      <c r="L38" s="29">
        <f>INT(D38*产出设定!$C$5)</f>
        <v>480</v>
      </c>
      <c r="M38" s="29">
        <f>FLOOR(产出设定!$C$11*价值设定!M37,5)</f>
        <v>175</v>
      </c>
      <c r="N38" s="29">
        <f>MAX(INT(E38*产出设定!$C$6*产出设定!$C$7),200)</f>
        <v>360</v>
      </c>
      <c r="O38" s="29">
        <f>INT(H38*产出设定!$C$6*产出设定!$C$7)</f>
        <v>540</v>
      </c>
      <c r="P38" s="29">
        <f>INT(K38*产出设定!$C$6*产出设定!$C$7)</f>
        <v>720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pack,10035;pack,1227;pack,401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item,101;item,102;item,200</v>
      </c>
      <c r="X38" s="30" t="s">
        <v>2089</v>
      </c>
      <c r="Y38" s="30" t="s">
        <v>2089</v>
      </c>
      <c r="Z38" s="29">
        <f>CEILING((E38*5+N38)/价值设定!L37+F38/价值设定!K37+0.2,0.1)</f>
        <v>6.9</v>
      </c>
      <c r="AA38" s="29">
        <f>CEILING((H38*5+O38)/价值设定!L37+I38/价值设定!K37+J38/价值设定!M37,0.1)</f>
        <v>17.400000000000002</v>
      </c>
      <c r="AB38" s="29">
        <f>CEILING((K38*5+P38)/价值设定!L37+L38/价值设定!K37+M38/价值设定!M37,0.1)</f>
        <v>23.3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51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 x14ac:dyDescent="0.15">
      <c r="A39" s="29">
        <v>36</v>
      </c>
      <c r="B39" s="29">
        <f t="shared" si="9"/>
        <v>9</v>
      </c>
      <c r="C39" s="29">
        <f t="shared" si="10"/>
        <v>148</v>
      </c>
      <c r="D39" s="29">
        <f t="shared" si="11"/>
        <v>247</v>
      </c>
      <c r="E39" s="29">
        <f t="shared" si="12"/>
        <v>148</v>
      </c>
      <c r="F39" s="29">
        <f t="shared" si="13"/>
        <v>247</v>
      </c>
      <c r="G39" s="29" t="str">
        <f>IF(B39&lt;3,"",VLOOKUP(B39,随机目标!$BC$2:$BG$17,5,0))</f>
        <v>pack,1228</v>
      </c>
      <c r="H39" s="29">
        <f>INT(C39*产出设定!$C$4)</f>
        <v>222</v>
      </c>
      <c r="I39" s="29">
        <f>INT(D39*产出设定!$C$4)</f>
        <v>370</v>
      </c>
      <c r="J39" s="29">
        <f>FLOOR(产出设定!$C$10*价值设定!M38,5)</f>
        <v>130</v>
      </c>
      <c r="K39" s="29">
        <f>INT(C39*产出设定!$C$5)</f>
        <v>296</v>
      </c>
      <c r="L39" s="29">
        <f>INT(D39*产出设定!$C$5)</f>
        <v>494</v>
      </c>
      <c r="M39" s="29">
        <f>FLOOR(产出设定!$C$11*价值设定!M38,5)</f>
        <v>175</v>
      </c>
      <c r="N39" s="29">
        <f>MAX(INT(E39*产出设定!$C$6*产出设定!$C$7),200)</f>
        <v>370</v>
      </c>
      <c r="O39" s="29">
        <f>INT(H39*产出设定!$C$6*产出设定!$C$7)</f>
        <v>555</v>
      </c>
      <c r="P39" s="29">
        <f>INT(K39*产出设定!$C$6*产出设定!$C$7)</f>
        <v>740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pack,10036;pack,1228;pack,401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item,101;item,102;item,200</v>
      </c>
      <c r="X39" s="30" t="s">
        <v>2089</v>
      </c>
      <c r="Y39" s="30" t="s">
        <v>2089</v>
      </c>
      <c r="Z39" s="29">
        <f>CEILING((E39*5+N39)/价值设定!L38+F39/价值设定!K38+0.2,0.1)</f>
        <v>7</v>
      </c>
      <c r="AA39" s="29">
        <f>CEILING((H39*5+O39)/价值设定!L38+I39/价值设定!K38+J39/价值设定!M38,0.1)</f>
        <v>17.600000000000001</v>
      </c>
      <c r="AB39" s="29">
        <f>CEILING((K39*5+P39)/价值设定!L38+L39/价值设定!K38+M39/价值设定!M38,0.1)</f>
        <v>23.5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54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 x14ac:dyDescent="0.15">
      <c r="A40" s="29">
        <v>37</v>
      </c>
      <c r="B40" s="29">
        <f t="shared" si="9"/>
        <v>9</v>
      </c>
      <c r="C40" s="29">
        <f t="shared" si="10"/>
        <v>148</v>
      </c>
      <c r="D40" s="29">
        <f t="shared" si="11"/>
        <v>247</v>
      </c>
      <c r="E40" s="29">
        <f t="shared" si="12"/>
        <v>148</v>
      </c>
      <c r="F40" s="29">
        <f t="shared" si="13"/>
        <v>247</v>
      </c>
      <c r="G40" s="29" t="str">
        <f>IF(B40&lt;3,"",VLOOKUP(B40,随机目标!$BC$2:$BG$17,5,0))</f>
        <v>pack,1228</v>
      </c>
      <c r="H40" s="29">
        <f>INT(C40*产出设定!$C$4)</f>
        <v>222</v>
      </c>
      <c r="I40" s="29">
        <f>INT(D40*产出设定!$C$4)</f>
        <v>370</v>
      </c>
      <c r="J40" s="29">
        <f>FLOOR(产出设定!$C$10*价值设定!M39,5)</f>
        <v>130</v>
      </c>
      <c r="K40" s="29">
        <f>INT(C40*产出设定!$C$5)</f>
        <v>296</v>
      </c>
      <c r="L40" s="29">
        <f>INT(D40*产出设定!$C$5)</f>
        <v>494</v>
      </c>
      <c r="M40" s="29">
        <f>FLOOR(产出设定!$C$11*价值设定!M39,5)</f>
        <v>175</v>
      </c>
      <c r="N40" s="29">
        <f>MAX(INT(E40*产出设定!$C$6*产出设定!$C$7),200)</f>
        <v>370</v>
      </c>
      <c r="O40" s="29">
        <f>INT(H40*产出设定!$C$6*产出设定!$C$7)</f>
        <v>555</v>
      </c>
      <c r="P40" s="29">
        <f>INT(K40*产出设定!$C$6*产出设定!$C$7)</f>
        <v>740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pack,10037;pack,1228;pack,401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item,101;item,102;item,200</v>
      </c>
      <c r="X40" s="30" t="s">
        <v>2089</v>
      </c>
      <c r="Y40" s="30" t="s">
        <v>2089</v>
      </c>
      <c r="Z40" s="29">
        <f>CEILING((E40*5+N40)/价值设定!L39+F40/价值设定!K39+0.2,0.1)</f>
        <v>6.9</v>
      </c>
      <c r="AA40" s="29">
        <f>CEILING((H40*5+O40)/价值设定!L39+I40/价值设定!K39+J40/价值设定!M39,0.1)</f>
        <v>17.400000000000002</v>
      </c>
      <c r="AB40" s="29">
        <f>CEILING((K40*5+P40)/价值设定!L39+L40/价值设定!K39+M40/价值设定!M39,0.1)</f>
        <v>23.3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57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 x14ac:dyDescent="0.15">
      <c r="A41" s="29">
        <v>38</v>
      </c>
      <c r="B41" s="29">
        <f t="shared" si="9"/>
        <v>9</v>
      </c>
      <c r="C41" s="29">
        <f t="shared" si="10"/>
        <v>152</v>
      </c>
      <c r="D41" s="29">
        <f t="shared" si="11"/>
        <v>253</v>
      </c>
      <c r="E41" s="29">
        <f t="shared" si="12"/>
        <v>152</v>
      </c>
      <c r="F41" s="29">
        <f t="shared" si="13"/>
        <v>253</v>
      </c>
      <c r="G41" s="29" t="str">
        <f>IF(B41&lt;3,"",VLOOKUP(B41,随机目标!$BC$2:$BG$17,5,0))</f>
        <v>pack,1228</v>
      </c>
      <c r="H41" s="29">
        <f>INT(C41*产出设定!$C$4)</f>
        <v>228</v>
      </c>
      <c r="I41" s="29">
        <f>INT(D41*产出设定!$C$4)</f>
        <v>379</v>
      </c>
      <c r="J41" s="29">
        <f>FLOOR(产出设定!$C$10*价值设定!M40,5)</f>
        <v>130</v>
      </c>
      <c r="K41" s="29">
        <f>INT(C41*产出设定!$C$5)</f>
        <v>304</v>
      </c>
      <c r="L41" s="29">
        <f>INT(D41*产出设定!$C$5)</f>
        <v>506</v>
      </c>
      <c r="M41" s="29">
        <f>FLOOR(产出设定!$C$11*价值设定!M40,5)</f>
        <v>175</v>
      </c>
      <c r="N41" s="29">
        <f>MAX(INT(E41*产出设定!$C$6*产出设定!$C$7),200)</f>
        <v>380</v>
      </c>
      <c r="O41" s="29">
        <f>INT(H41*产出设定!$C$6*产出设定!$C$7)</f>
        <v>570</v>
      </c>
      <c r="P41" s="29">
        <f>INT(K41*产出设定!$C$6*产出设定!$C$7)</f>
        <v>760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pack,10038;pack,1228;pack,401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item,101;item,102;item,200</v>
      </c>
      <c r="X41" s="30" t="s">
        <v>2089</v>
      </c>
      <c r="Y41" s="30" t="s">
        <v>2089</v>
      </c>
      <c r="Z41" s="29">
        <f>CEILING((E41*5+N41)/价值设定!L40+F41/价值设定!K40+0.2,0.1)</f>
        <v>7</v>
      </c>
      <c r="AA41" s="29">
        <f>CEILING((H41*5+O41)/价值设定!L40+I41/价值设定!K40+J41/价值设定!M40,0.1)</f>
        <v>17.5</v>
      </c>
      <c r="AB41" s="29">
        <f>CEILING((K41*5+P41)/价值设定!L40+L41/价值设定!K40+M41/价值设定!M40,0.1)</f>
        <v>23.400000000000002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60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 x14ac:dyDescent="0.15">
      <c r="A42" s="29">
        <v>39</v>
      </c>
      <c r="B42" s="29">
        <f t="shared" si="9"/>
        <v>9</v>
      </c>
      <c r="C42" s="29">
        <f t="shared" si="10"/>
        <v>152</v>
      </c>
      <c r="D42" s="29">
        <f t="shared" si="11"/>
        <v>253</v>
      </c>
      <c r="E42" s="29">
        <f t="shared" si="12"/>
        <v>152</v>
      </c>
      <c r="F42" s="29">
        <f t="shared" si="13"/>
        <v>253</v>
      </c>
      <c r="G42" s="29" t="str">
        <f>IF(B42&lt;3,"",VLOOKUP(B42,随机目标!$BC$2:$BG$17,5,0))</f>
        <v>pack,1228</v>
      </c>
      <c r="H42" s="29">
        <f>INT(C42*产出设定!$C$4)</f>
        <v>228</v>
      </c>
      <c r="I42" s="29">
        <f>INT(D42*产出设定!$C$4)</f>
        <v>379</v>
      </c>
      <c r="J42" s="29">
        <f>FLOOR(产出设定!$C$10*价值设定!M41,5)</f>
        <v>130</v>
      </c>
      <c r="K42" s="29">
        <f>INT(C42*产出设定!$C$5)</f>
        <v>304</v>
      </c>
      <c r="L42" s="29">
        <f>INT(D42*产出设定!$C$5)</f>
        <v>506</v>
      </c>
      <c r="M42" s="29">
        <f>FLOOR(产出设定!$C$11*价值设定!M41,5)</f>
        <v>175</v>
      </c>
      <c r="N42" s="29">
        <f>MAX(INT(E42*产出设定!$C$6*产出设定!$C$7),200)</f>
        <v>380</v>
      </c>
      <c r="O42" s="29">
        <f>INT(H42*产出设定!$C$6*产出设定!$C$7)</f>
        <v>570</v>
      </c>
      <c r="P42" s="29">
        <f>INT(K42*产出设定!$C$6*产出设定!$C$7)</f>
        <v>760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pack,10039;pack,1228;pack,401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item,101;item,102;item,200</v>
      </c>
      <c r="X42" s="30" t="s">
        <v>2089</v>
      </c>
      <c r="Y42" s="30" t="s">
        <v>2089</v>
      </c>
      <c r="Z42" s="29">
        <f>CEILING((E42*5+N42)/价值设定!L41+F42/价值设定!K41+0.2,0.1)</f>
        <v>6.9</v>
      </c>
      <c r="AA42" s="29">
        <f>CEILING((H42*5+O42)/价值设定!L41+I42/价值设定!K41+J42/价值设定!M41,0.1)</f>
        <v>17.3</v>
      </c>
      <c r="AB42" s="29">
        <f>CEILING((K42*5+P42)/价值设定!L41+L42/价值设定!K41+M42/价值设定!M41,0.1)</f>
        <v>23.200000000000003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63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 x14ac:dyDescent="0.15">
      <c r="A43" s="29">
        <v>40</v>
      </c>
      <c r="B43" s="29">
        <f t="shared" si="9"/>
        <v>9</v>
      </c>
      <c r="C43" s="29">
        <f t="shared" si="10"/>
        <v>152</v>
      </c>
      <c r="D43" s="29">
        <f t="shared" si="11"/>
        <v>253</v>
      </c>
      <c r="E43" s="29">
        <f t="shared" si="12"/>
        <v>152</v>
      </c>
      <c r="F43" s="29">
        <f t="shared" si="13"/>
        <v>253</v>
      </c>
      <c r="G43" s="29" t="str">
        <f>IF(B43&lt;3,"",VLOOKUP(B43,随机目标!$BC$2:$BG$17,5,0))</f>
        <v>pack,1228</v>
      </c>
      <c r="H43" s="29">
        <f>INT(C43*产出设定!$C$4)</f>
        <v>228</v>
      </c>
      <c r="I43" s="29">
        <f>INT(D43*产出设定!$C$4)</f>
        <v>379</v>
      </c>
      <c r="J43" s="29">
        <f>FLOOR(产出设定!$C$10*价值设定!M42,5)</f>
        <v>135</v>
      </c>
      <c r="K43" s="29">
        <f>INT(C43*产出设定!$C$5)</f>
        <v>304</v>
      </c>
      <c r="L43" s="29">
        <f>INT(D43*产出设定!$C$5)</f>
        <v>506</v>
      </c>
      <c r="M43" s="29">
        <f>FLOOR(产出设定!$C$11*价值设定!M42,5)</f>
        <v>180</v>
      </c>
      <c r="N43" s="29">
        <f>MAX(INT(E43*产出设定!$C$6*产出设定!$C$7),200)</f>
        <v>380</v>
      </c>
      <c r="O43" s="29">
        <f>INT(H43*产出设定!$C$6*产出设定!$C$7)</f>
        <v>570</v>
      </c>
      <c r="P43" s="29">
        <f>INT(K43*产出设定!$C$6*产出设定!$C$7)</f>
        <v>760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pack,10040;pack,1228;pack,401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item,101;item,102;item,200</v>
      </c>
      <c r="X43" s="30" t="s">
        <v>2089</v>
      </c>
      <c r="Y43" s="30" t="s">
        <v>2089</v>
      </c>
      <c r="Z43" s="29">
        <f>CEILING((E43*5+N43)/价值设定!L42+F43/价值设定!K42+0.2,0.1)</f>
        <v>6.9</v>
      </c>
      <c r="AA43" s="29">
        <f>CEILING((H43*5+O43)/价值设定!L42+I43/价值设定!K42+J43/价值设定!M42,0.1)</f>
        <v>17.5</v>
      </c>
      <c r="AB43" s="29">
        <f>CEILING((K43*5+P43)/价值设定!L42+L43/价值设定!K42+M43/价值设定!M42,0.1)</f>
        <v>23.3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66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 x14ac:dyDescent="0.15">
      <c r="A44" s="29">
        <v>41</v>
      </c>
      <c r="B44" s="29">
        <f t="shared" si="9"/>
        <v>9</v>
      </c>
      <c r="C44" s="29">
        <f t="shared" si="10"/>
        <v>156</v>
      </c>
      <c r="D44" s="29">
        <f t="shared" si="11"/>
        <v>260</v>
      </c>
      <c r="E44" s="29">
        <f t="shared" si="12"/>
        <v>156</v>
      </c>
      <c r="F44" s="29">
        <f t="shared" si="13"/>
        <v>260</v>
      </c>
      <c r="G44" s="29" t="str">
        <f>IF(B44&lt;3,"",VLOOKUP(B44,随机目标!$BC$2:$BG$17,5,0))</f>
        <v>pack,1228</v>
      </c>
      <c r="H44" s="29">
        <f>INT(C44*产出设定!$C$4)</f>
        <v>234</v>
      </c>
      <c r="I44" s="29">
        <f>INT(D44*产出设定!$C$4)</f>
        <v>390</v>
      </c>
      <c r="J44" s="29">
        <f>FLOOR(产出设定!$C$10*价值设定!M43,5)</f>
        <v>135</v>
      </c>
      <c r="K44" s="29">
        <f>INT(C44*产出设定!$C$5)</f>
        <v>312</v>
      </c>
      <c r="L44" s="29">
        <f>INT(D44*产出设定!$C$5)</f>
        <v>520</v>
      </c>
      <c r="M44" s="29">
        <f>FLOOR(产出设定!$C$11*价值设定!M43,5)</f>
        <v>180</v>
      </c>
      <c r="N44" s="29">
        <f>MAX(INT(E44*产出设定!$C$6*产出设定!$C$7),200)</f>
        <v>390</v>
      </c>
      <c r="O44" s="29">
        <f>INT(H44*产出设定!$C$6*产出设定!$C$7)</f>
        <v>585</v>
      </c>
      <c r="P44" s="29">
        <f>INT(K44*产出设定!$C$6*产出设定!$C$7)</f>
        <v>780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pack,10041;pack,1228;pack,401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7</v>
      </c>
      <c r="AA44" s="29">
        <f>CEILING((H44*5+O44)/价值设定!L43+I44/价值设定!K43+J44/价值设定!M43,0.1)</f>
        <v>17.600000000000001</v>
      </c>
      <c r="AB44" s="29">
        <f>CEILING((K44*5+P44)/价值设定!L43+L44/价值设定!K43+M44/价值设定!M43,0.1)</f>
        <v>23.400000000000002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69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 x14ac:dyDescent="0.15">
      <c r="A45" s="29">
        <v>42</v>
      </c>
      <c r="B45" s="29">
        <f t="shared" si="9"/>
        <v>10</v>
      </c>
      <c r="C45" s="29">
        <f t="shared" si="10"/>
        <v>160</v>
      </c>
      <c r="D45" s="29">
        <f t="shared" si="11"/>
        <v>267</v>
      </c>
      <c r="E45" s="29">
        <f t="shared" si="12"/>
        <v>160</v>
      </c>
      <c r="F45" s="29">
        <f t="shared" si="13"/>
        <v>267</v>
      </c>
      <c r="G45" s="29" t="str">
        <f>IF(B45&lt;3,"",VLOOKUP(B45,随机目标!$BC$2:$BG$17,5,0))</f>
        <v>pack,1229</v>
      </c>
      <c r="H45" s="29">
        <f>INT(C45*产出设定!$C$4)</f>
        <v>240</v>
      </c>
      <c r="I45" s="29">
        <f>INT(D45*产出设定!$C$4)</f>
        <v>400</v>
      </c>
      <c r="J45" s="29">
        <f>FLOOR(产出设定!$C$10*价值设定!M44,5)</f>
        <v>135</v>
      </c>
      <c r="K45" s="29">
        <f>INT(C45*产出设定!$C$5)</f>
        <v>320</v>
      </c>
      <c r="L45" s="29">
        <f>INT(D45*产出设定!$C$5)</f>
        <v>534</v>
      </c>
      <c r="M45" s="29">
        <f>FLOOR(产出设定!$C$11*价值设定!M44,5)</f>
        <v>180</v>
      </c>
      <c r="N45" s="29">
        <f>MAX(INT(E45*产出设定!$C$6*产出设定!$C$7),200)</f>
        <v>400</v>
      </c>
      <c r="O45" s="29">
        <f>INT(H45*产出设定!$C$6*产出设定!$C$7)</f>
        <v>600</v>
      </c>
      <c r="P45" s="29">
        <f>INT(K45*产出设定!$C$6*产出设定!$C$7)</f>
        <v>800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pack,10042;pack,1229;pack,401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7.1000000000000005</v>
      </c>
      <c r="AA45" s="29">
        <f>CEILING((H45*5+O45)/价值设定!L44+I45/价值设定!K44+J45/价值设定!M44,0.1)</f>
        <v>17.7</v>
      </c>
      <c r="AB45" s="29">
        <f>CEILING((K45*5+P45)/价值设定!L44+L45/价值设定!K44+M45/价值设定!M44,0.1)</f>
        <v>23.6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72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 x14ac:dyDescent="0.15">
      <c r="A46" s="29">
        <v>43</v>
      </c>
      <c r="B46" s="29">
        <f t="shared" si="9"/>
        <v>10</v>
      </c>
      <c r="C46" s="29">
        <f t="shared" si="10"/>
        <v>164</v>
      </c>
      <c r="D46" s="29">
        <f t="shared" si="11"/>
        <v>273</v>
      </c>
      <c r="E46" s="29">
        <f t="shared" si="12"/>
        <v>164</v>
      </c>
      <c r="F46" s="29">
        <f t="shared" si="13"/>
        <v>273</v>
      </c>
      <c r="G46" s="29" t="str">
        <f>IF(B46&lt;3,"",VLOOKUP(B46,随机目标!$BC$2:$BG$17,5,0))</f>
        <v>pack,1229</v>
      </c>
      <c r="H46" s="29">
        <f>INT(C46*产出设定!$C$4)</f>
        <v>246</v>
      </c>
      <c r="I46" s="29">
        <f>INT(D46*产出设定!$C$4)</f>
        <v>409</v>
      </c>
      <c r="J46" s="29">
        <f>FLOOR(产出设定!$C$10*价值设定!M45,5)</f>
        <v>135</v>
      </c>
      <c r="K46" s="29">
        <f>INT(C46*产出设定!$C$5)</f>
        <v>328</v>
      </c>
      <c r="L46" s="29">
        <f>INT(D46*产出设定!$C$5)</f>
        <v>546</v>
      </c>
      <c r="M46" s="29">
        <f>FLOOR(产出设定!$C$11*价值设定!M45,5)</f>
        <v>180</v>
      </c>
      <c r="N46" s="29">
        <f>MAX(INT(E46*产出设定!$C$6*产出设定!$C$7),200)</f>
        <v>410</v>
      </c>
      <c r="O46" s="29">
        <f>INT(H46*产出设定!$C$6*产出设定!$C$7)</f>
        <v>615</v>
      </c>
      <c r="P46" s="29">
        <f>INT(K46*产出设定!$C$6*产出设定!$C$7)</f>
        <v>820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pack,10043;pack,1229;pack,401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7.2</v>
      </c>
      <c r="AA46" s="29">
        <f>CEILING((H46*5+O46)/价值设定!L45+I46/价值设定!K45+J46/价值设定!M45,0.1)</f>
        <v>17.8</v>
      </c>
      <c r="AB46" s="29">
        <f>CEILING((K46*5+P46)/价值设定!L45+L46/价值设定!K45+M46/价值设定!M45,0.1)</f>
        <v>23.700000000000003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75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 x14ac:dyDescent="0.15">
      <c r="A47" s="29">
        <v>44</v>
      </c>
      <c r="B47" s="29">
        <f t="shared" si="9"/>
        <v>10</v>
      </c>
      <c r="C47" s="29">
        <f t="shared" si="10"/>
        <v>164</v>
      </c>
      <c r="D47" s="29">
        <f t="shared" si="11"/>
        <v>273</v>
      </c>
      <c r="E47" s="29">
        <f t="shared" si="12"/>
        <v>164</v>
      </c>
      <c r="F47" s="29">
        <f t="shared" si="13"/>
        <v>273</v>
      </c>
      <c r="G47" s="29" t="str">
        <f>IF(B47&lt;3,"",VLOOKUP(B47,随机目标!$BC$2:$BG$17,5,0))</f>
        <v>pack,1229</v>
      </c>
      <c r="H47" s="29">
        <f>INT(C47*产出设定!$C$4)</f>
        <v>246</v>
      </c>
      <c r="I47" s="29">
        <f>INT(D47*产出设定!$C$4)</f>
        <v>409</v>
      </c>
      <c r="J47" s="29">
        <f>FLOOR(产出设定!$C$10*价值设定!M46,5)</f>
        <v>135</v>
      </c>
      <c r="K47" s="29">
        <f>INT(C47*产出设定!$C$5)</f>
        <v>328</v>
      </c>
      <c r="L47" s="29">
        <f>INT(D47*产出设定!$C$5)</f>
        <v>546</v>
      </c>
      <c r="M47" s="29">
        <f>FLOOR(产出设定!$C$11*价值设定!M46,5)</f>
        <v>180</v>
      </c>
      <c r="N47" s="29">
        <f>MAX(INT(E47*产出设定!$C$6*产出设定!$C$7),200)</f>
        <v>410</v>
      </c>
      <c r="O47" s="29">
        <f>INT(H47*产出设定!$C$6*产出设定!$C$7)</f>
        <v>615</v>
      </c>
      <c r="P47" s="29">
        <f>INT(K47*产出设定!$C$6*产出设定!$C$7)</f>
        <v>820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pack,10044;pack,1229;pack,401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7.1000000000000005</v>
      </c>
      <c r="AA47" s="29">
        <f>CEILING((H47*5+O47)/价值设定!L46+I47/价值设定!K46+J47/价值设定!M46,0.1)</f>
        <v>17.600000000000001</v>
      </c>
      <c r="AB47" s="29">
        <f>CEILING((K47*5+P47)/价值设定!L46+L47/价值设定!K46+M47/价值设定!M46,0.1)</f>
        <v>23.5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78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 x14ac:dyDescent="0.15">
      <c r="A48" s="29">
        <v>45</v>
      </c>
      <c r="B48" s="29">
        <f t="shared" si="9"/>
        <v>10</v>
      </c>
      <c r="C48" s="29">
        <f t="shared" si="10"/>
        <v>168</v>
      </c>
      <c r="D48" s="29">
        <f t="shared" si="11"/>
        <v>280</v>
      </c>
      <c r="E48" s="29">
        <f t="shared" si="12"/>
        <v>168</v>
      </c>
      <c r="F48" s="29">
        <f t="shared" si="13"/>
        <v>280</v>
      </c>
      <c r="G48" s="29" t="str">
        <f>IF(B48&lt;3,"",VLOOKUP(B48,随机目标!$BC$2:$BG$17,5,0))</f>
        <v>pack,1229</v>
      </c>
      <c r="H48" s="29">
        <f>INT(C48*产出设定!$C$4)</f>
        <v>252</v>
      </c>
      <c r="I48" s="29">
        <f>INT(D48*产出设定!$C$4)</f>
        <v>420</v>
      </c>
      <c r="J48" s="29">
        <f>FLOOR(产出设定!$C$10*价值设定!M47,5)</f>
        <v>135</v>
      </c>
      <c r="K48" s="29">
        <f>INT(C48*产出设定!$C$5)</f>
        <v>336</v>
      </c>
      <c r="L48" s="29">
        <f>INT(D48*产出设定!$C$5)</f>
        <v>560</v>
      </c>
      <c r="M48" s="29">
        <f>FLOOR(产出设定!$C$11*价值设定!M47,5)</f>
        <v>185</v>
      </c>
      <c r="N48" s="29">
        <f>MAX(INT(E48*产出设定!$C$6*产出设定!$C$7),200)</f>
        <v>420</v>
      </c>
      <c r="O48" s="29">
        <f>INT(H48*产出设定!$C$6*产出设定!$C$7)</f>
        <v>630</v>
      </c>
      <c r="P48" s="29">
        <f>INT(K48*产出设定!$C$6*产出设定!$C$7)</f>
        <v>840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pack,10045;pack,1229;pack,401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7.2</v>
      </c>
      <c r="AA48" s="29">
        <f>CEILING((H48*5+O48)/价值设定!L47+I48/价值设定!K47+J48/价值设定!M47,0.1)</f>
        <v>17.7</v>
      </c>
      <c r="AB48" s="29">
        <f>CEILING((K48*5+P48)/价值设定!L47+L48/价值设定!K47+M48/价值设定!M47,0.1)</f>
        <v>23.900000000000002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81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 x14ac:dyDescent="0.15">
      <c r="A49" s="29">
        <v>46</v>
      </c>
      <c r="B49" s="29">
        <f t="shared" si="9"/>
        <v>10</v>
      </c>
      <c r="C49" s="29">
        <f t="shared" si="10"/>
        <v>168</v>
      </c>
      <c r="D49" s="29">
        <f t="shared" si="11"/>
        <v>280</v>
      </c>
      <c r="E49" s="29">
        <f t="shared" si="12"/>
        <v>168</v>
      </c>
      <c r="F49" s="29">
        <f t="shared" si="13"/>
        <v>280</v>
      </c>
      <c r="G49" s="29" t="str">
        <f>IF(B49&lt;3,"",VLOOKUP(B49,随机目标!$BC$2:$BG$17,5,0))</f>
        <v>pack,1229</v>
      </c>
      <c r="H49" s="29">
        <f>INT(C49*产出设定!$C$4)</f>
        <v>252</v>
      </c>
      <c r="I49" s="29">
        <f>INT(D49*产出设定!$C$4)</f>
        <v>420</v>
      </c>
      <c r="J49" s="29">
        <f>FLOOR(产出设定!$C$10*价值设定!M48,5)</f>
        <v>135</v>
      </c>
      <c r="K49" s="29">
        <f>INT(C49*产出设定!$C$5)</f>
        <v>336</v>
      </c>
      <c r="L49" s="29">
        <f>INT(D49*产出设定!$C$5)</f>
        <v>560</v>
      </c>
      <c r="M49" s="29">
        <f>FLOOR(产出设定!$C$11*价值设定!M48,5)</f>
        <v>185</v>
      </c>
      <c r="N49" s="29">
        <f>MAX(INT(E49*产出设定!$C$6*产出设定!$C$7),200)</f>
        <v>420</v>
      </c>
      <c r="O49" s="29">
        <f>INT(H49*产出设定!$C$6*产出设定!$C$7)</f>
        <v>630</v>
      </c>
      <c r="P49" s="29">
        <f>INT(K49*产出设定!$C$6*产出设定!$C$7)</f>
        <v>840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pack,10046;pack,1229;pack,401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7.1000000000000005</v>
      </c>
      <c r="AA49" s="29">
        <f>CEILING((H49*5+O49)/价值设定!L48+I49/价值设定!K48+J49/价值设定!M48,0.1)</f>
        <v>17.600000000000001</v>
      </c>
      <c r="AB49" s="29">
        <f>CEILING((K49*5+P49)/价值设定!L48+L49/价值设定!K48+M49/价值设定!M48,0.1)</f>
        <v>23.700000000000003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84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 x14ac:dyDescent="0.15">
      <c r="A50" s="29">
        <v>47</v>
      </c>
      <c r="B50" s="29">
        <f t="shared" si="9"/>
        <v>11</v>
      </c>
      <c r="C50" s="29">
        <f t="shared" si="10"/>
        <v>172</v>
      </c>
      <c r="D50" s="29">
        <f t="shared" si="11"/>
        <v>287</v>
      </c>
      <c r="E50" s="29">
        <f t="shared" si="12"/>
        <v>172</v>
      </c>
      <c r="F50" s="29">
        <f t="shared" si="13"/>
        <v>287</v>
      </c>
      <c r="G50" s="29" t="str">
        <f>IF(B50&lt;3,"",VLOOKUP(B50,随机目标!$BC$2:$BG$17,5,0))</f>
        <v>pack,1230</v>
      </c>
      <c r="H50" s="29">
        <f>INT(C50*产出设定!$C$4)</f>
        <v>258</v>
      </c>
      <c r="I50" s="29">
        <f>INT(D50*产出设定!$C$4)</f>
        <v>430</v>
      </c>
      <c r="J50" s="29">
        <f>FLOOR(产出设定!$C$10*价值设定!M49,5)</f>
        <v>140</v>
      </c>
      <c r="K50" s="29">
        <f>INT(C50*产出设定!$C$5)</f>
        <v>344</v>
      </c>
      <c r="L50" s="29">
        <f>INT(D50*产出设定!$C$5)</f>
        <v>574</v>
      </c>
      <c r="M50" s="29">
        <f>FLOOR(产出设定!$C$11*价值设定!M49,5)</f>
        <v>185</v>
      </c>
      <c r="N50" s="29">
        <f>MAX(INT(E50*产出设定!$C$6*产出设定!$C$7),200)</f>
        <v>430</v>
      </c>
      <c r="O50" s="29">
        <f>INT(H50*产出设定!$C$6*产出设定!$C$7)</f>
        <v>645</v>
      </c>
      <c r="P50" s="29">
        <f>INT(K50*产出设定!$C$6*产出设定!$C$7)</f>
        <v>860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pack,10047;pack,1230;pack,401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item,102;item,200</v>
      </c>
      <c r="X50" s="30" t="s">
        <v>2089</v>
      </c>
      <c r="Y50" s="30" t="s">
        <v>2089</v>
      </c>
      <c r="Z50" s="29">
        <f>CEILING((E50*5+N50)/价值设定!L49+F50/价值设定!K49+0.2,0.1)</f>
        <v>7.2</v>
      </c>
      <c r="AA50" s="29">
        <f>CEILING((H50*5+O50)/价值设定!L49+I50/价值设定!K49+J50/价值设定!M49,0.1)</f>
        <v>18</v>
      </c>
      <c r="AB50" s="29">
        <f>CEILING((K50*5+P50)/价值设定!L49+L50/价值设定!K49+M50/价值设定!M49,0.1)</f>
        <v>23.8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87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 x14ac:dyDescent="0.15">
      <c r="A51" s="29">
        <v>48</v>
      </c>
      <c r="B51" s="29">
        <f t="shared" si="9"/>
        <v>11</v>
      </c>
      <c r="C51" s="29">
        <f t="shared" si="10"/>
        <v>172</v>
      </c>
      <c r="D51" s="29">
        <f t="shared" si="11"/>
        <v>287</v>
      </c>
      <c r="E51" s="29">
        <f t="shared" si="12"/>
        <v>172</v>
      </c>
      <c r="F51" s="29">
        <f t="shared" si="13"/>
        <v>287</v>
      </c>
      <c r="G51" s="29" t="str">
        <f>IF(B51&lt;3,"",VLOOKUP(B51,随机目标!$BC$2:$BG$17,5,0))</f>
        <v>pack,1230</v>
      </c>
      <c r="H51" s="29">
        <f>INT(C51*产出设定!$C$4)</f>
        <v>258</v>
      </c>
      <c r="I51" s="29">
        <f>INT(D51*产出设定!$C$4)</f>
        <v>430</v>
      </c>
      <c r="J51" s="29">
        <f>FLOOR(产出设定!$C$10*价值设定!M50,5)</f>
        <v>140</v>
      </c>
      <c r="K51" s="29">
        <f>INT(C51*产出设定!$C$5)</f>
        <v>344</v>
      </c>
      <c r="L51" s="29">
        <f>INT(D51*产出设定!$C$5)</f>
        <v>574</v>
      </c>
      <c r="M51" s="29">
        <f>FLOOR(产出设定!$C$11*价值设定!M50,5)</f>
        <v>185</v>
      </c>
      <c r="N51" s="29">
        <f>MAX(INT(E51*产出设定!$C$6*产出设定!$C$7),200)</f>
        <v>430</v>
      </c>
      <c r="O51" s="29">
        <f>INT(H51*产出设定!$C$6*产出设定!$C$7)</f>
        <v>645</v>
      </c>
      <c r="P51" s="29">
        <f>INT(K51*产出设定!$C$6*产出设定!$C$7)</f>
        <v>860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pack,10048;pack,1230;pack,401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item,102;item,200</v>
      </c>
      <c r="X51" s="30" t="s">
        <v>2089</v>
      </c>
      <c r="Y51" s="30" t="s">
        <v>2089</v>
      </c>
      <c r="Z51" s="29">
        <f>CEILING((E51*5+N51)/价值设定!L50+F51/价值设定!K50+0.2,0.1)</f>
        <v>7.1000000000000005</v>
      </c>
      <c r="AA51" s="29">
        <f>CEILING((H51*5+O51)/价值设定!L50+I51/价值设定!K50+J51/价值设定!M50,0.1)</f>
        <v>17.8</v>
      </c>
      <c r="AB51" s="29">
        <f>CEILING((K51*5+P51)/价值设定!L50+L51/价值设定!K50+M51/价值设定!M50,0.1)</f>
        <v>23.700000000000003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 x14ac:dyDescent="0.15">
      <c r="A52" s="29">
        <v>49</v>
      </c>
      <c r="B52" s="29">
        <f t="shared" si="9"/>
        <v>11</v>
      </c>
      <c r="C52" s="29">
        <f t="shared" si="10"/>
        <v>176</v>
      </c>
      <c r="D52" s="29">
        <f t="shared" si="11"/>
        <v>293</v>
      </c>
      <c r="E52" s="29">
        <f t="shared" si="12"/>
        <v>176</v>
      </c>
      <c r="F52" s="29">
        <f t="shared" si="13"/>
        <v>293</v>
      </c>
      <c r="G52" s="29" t="str">
        <f>IF(B52&lt;3,"",VLOOKUP(B52,随机目标!$BC$2:$BG$17,5,0))</f>
        <v>pack,1230</v>
      </c>
      <c r="H52" s="29">
        <f>INT(C52*产出设定!$C$4)</f>
        <v>264</v>
      </c>
      <c r="I52" s="29">
        <f>INT(D52*产出设定!$C$4)</f>
        <v>439</v>
      </c>
      <c r="J52" s="29">
        <f>FLOOR(产出设定!$C$10*价值设定!M51,5)</f>
        <v>140</v>
      </c>
      <c r="K52" s="29">
        <f>INT(C52*产出设定!$C$5)</f>
        <v>352</v>
      </c>
      <c r="L52" s="29">
        <f>INT(D52*产出设定!$C$5)</f>
        <v>586</v>
      </c>
      <c r="M52" s="29">
        <f>FLOOR(产出设定!$C$11*价值设定!M51,5)</f>
        <v>185</v>
      </c>
      <c r="N52" s="29">
        <f>MAX(INT(E52*产出设定!$C$6*产出设定!$C$7),200)</f>
        <v>440</v>
      </c>
      <c r="O52" s="29">
        <f>INT(H52*产出设定!$C$6*产出设定!$C$7)</f>
        <v>660</v>
      </c>
      <c r="P52" s="29">
        <f>INT(K52*产出设定!$C$6*产出设定!$C$7)</f>
        <v>880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pack,10049;pack,1230;pack,401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item,102;item,200</v>
      </c>
      <c r="X52" s="30" t="s">
        <v>2089</v>
      </c>
      <c r="Y52" s="30" t="s">
        <v>2089</v>
      </c>
      <c r="Z52" s="29">
        <f>CEILING((E52*5+N52)/价值设定!L51+F52/价值设定!K51+0.2,0.1)</f>
        <v>7.2</v>
      </c>
      <c r="AA52" s="29">
        <f>CEILING((H52*5+O52)/价值设定!L51+I52/价值设定!K51+J52/价值设定!M51,0.1)</f>
        <v>17.900000000000002</v>
      </c>
      <c r="AB52" s="29">
        <f>CEILING((K52*5+P52)/价值设定!L51+L52/价值设定!K51+M52/价值设定!M51,0.1)</f>
        <v>23.8</v>
      </c>
    </row>
    <row r="53" spans="1:45" x14ac:dyDescent="0.15">
      <c r="A53" s="29">
        <v>50</v>
      </c>
      <c r="B53" s="29">
        <f t="shared" si="9"/>
        <v>11</v>
      </c>
      <c r="C53" s="29">
        <f t="shared" si="10"/>
        <v>176</v>
      </c>
      <c r="D53" s="29">
        <f t="shared" si="11"/>
        <v>293</v>
      </c>
      <c r="E53" s="29">
        <f t="shared" si="12"/>
        <v>176</v>
      </c>
      <c r="F53" s="29">
        <f t="shared" si="13"/>
        <v>293</v>
      </c>
      <c r="G53" s="29" t="str">
        <f>IF(B53&lt;3,"",VLOOKUP(B53,随机目标!$BC$2:$BG$17,5,0))</f>
        <v>pack,1230</v>
      </c>
      <c r="H53" s="29">
        <f>INT(C53*产出设定!$C$4)</f>
        <v>264</v>
      </c>
      <c r="I53" s="29">
        <f>INT(D53*产出设定!$C$4)</f>
        <v>439</v>
      </c>
      <c r="J53" s="29">
        <f>FLOOR(产出设定!$C$10*价值设定!M52,5)</f>
        <v>140</v>
      </c>
      <c r="K53" s="29">
        <f>INT(C53*产出设定!$C$5)</f>
        <v>352</v>
      </c>
      <c r="L53" s="29">
        <f>INT(D53*产出设定!$C$5)</f>
        <v>586</v>
      </c>
      <c r="M53" s="29">
        <f>FLOOR(产出设定!$C$11*价值设定!M52,5)</f>
        <v>190</v>
      </c>
      <c r="N53" s="29">
        <f>MAX(INT(E53*产出设定!$C$6*产出设定!$C$7),200)</f>
        <v>440</v>
      </c>
      <c r="O53" s="29">
        <f>INT(H53*产出设定!$C$6*产出设定!$C$7)</f>
        <v>660</v>
      </c>
      <c r="P53" s="29">
        <f>INT(K53*产出设定!$C$6*产出设定!$C$7)</f>
        <v>880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pack,10050;pack,1230;pack,401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item,102;item,200</v>
      </c>
      <c r="X53" s="30" t="s">
        <v>2089</v>
      </c>
      <c r="Y53" s="30" t="s">
        <v>2089</v>
      </c>
      <c r="Z53" s="29">
        <f>CEILING((E53*5+N53)/价值设定!L52+F53/价值设定!K52+0.2,0.1)</f>
        <v>7.1000000000000005</v>
      </c>
      <c r="AA53" s="29">
        <f>CEILING((H53*5+O53)/价值设定!L52+I53/价值设定!K52+J53/价值设定!M52,0.1)</f>
        <v>17.8</v>
      </c>
      <c r="AB53" s="29">
        <f>CEILING((K53*5+P53)/价值设定!L52+L53/价值设定!K52+M53/价值设定!M52,0.1)</f>
        <v>23.8</v>
      </c>
    </row>
    <row r="54" spans="1:45" x14ac:dyDescent="0.15">
      <c r="A54" s="29">
        <v>51</v>
      </c>
      <c r="B54" s="29">
        <f t="shared" si="9"/>
        <v>11</v>
      </c>
      <c r="C54" s="29">
        <f t="shared" si="10"/>
        <v>180</v>
      </c>
      <c r="D54" s="29">
        <f t="shared" si="11"/>
        <v>300</v>
      </c>
      <c r="E54" s="29">
        <f t="shared" si="12"/>
        <v>180</v>
      </c>
      <c r="F54" s="29">
        <f t="shared" si="13"/>
        <v>300</v>
      </c>
      <c r="G54" s="29" t="str">
        <f>IF(B54&lt;3,"",VLOOKUP(B54,随机目标!$BC$2:$BG$17,5,0))</f>
        <v>pack,1230</v>
      </c>
      <c r="H54" s="29">
        <f>INT(C54*产出设定!$C$4)</f>
        <v>270</v>
      </c>
      <c r="I54" s="29">
        <f>INT(D54*产出设定!$C$4)</f>
        <v>450</v>
      </c>
      <c r="J54" s="29">
        <f>FLOOR(产出设定!$C$10*价值设定!M53,5)</f>
        <v>140</v>
      </c>
      <c r="K54" s="29">
        <f>INT(C54*产出设定!$C$5)</f>
        <v>360</v>
      </c>
      <c r="L54" s="29">
        <f>INT(D54*产出设定!$C$5)</f>
        <v>600</v>
      </c>
      <c r="M54" s="29">
        <f>FLOOR(产出设定!$C$11*价值设定!M53,5)</f>
        <v>190</v>
      </c>
      <c r="N54" s="29">
        <f>MAX(INT(E54*产出设定!$C$6*产出设定!$C$7),200)</f>
        <v>450</v>
      </c>
      <c r="O54" s="29">
        <f>INT(H54*产出设定!$C$6*产出设定!$C$7)</f>
        <v>675</v>
      </c>
      <c r="P54" s="29">
        <f>INT(K54*产出设定!$C$6*产出设定!$C$7)</f>
        <v>900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pack,10051;pack,1230;pack,401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item,102;item,200</v>
      </c>
      <c r="X54" s="30" t="s">
        <v>2089</v>
      </c>
      <c r="Y54" s="30" t="s">
        <v>2089</v>
      </c>
      <c r="Z54" s="29">
        <f>CEILING((E54*5+N54)/价值设定!L53+F54/价值设定!K53+0.2,0.1)</f>
        <v>7.2</v>
      </c>
      <c r="AA54" s="29">
        <f>CEILING((H54*5+O54)/价值设定!L53+I54/价值设定!K53+J54/价值设定!M53,0.1)</f>
        <v>17.900000000000002</v>
      </c>
      <c r="AB54" s="29">
        <f>CEILING((K54*5+P54)/价值设定!L53+L54/价值设定!K53+M54/价值设定!M53,0.1)</f>
        <v>24</v>
      </c>
    </row>
    <row r="55" spans="1:45" x14ac:dyDescent="0.15">
      <c r="A55" s="29">
        <v>52</v>
      </c>
      <c r="B55" s="29">
        <f t="shared" si="9"/>
        <v>11</v>
      </c>
      <c r="C55" s="29">
        <f t="shared" si="10"/>
        <v>180</v>
      </c>
      <c r="D55" s="29">
        <f t="shared" si="11"/>
        <v>300</v>
      </c>
      <c r="E55" s="29">
        <f t="shared" si="12"/>
        <v>180</v>
      </c>
      <c r="F55" s="29">
        <f t="shared" si="13"/>
        <v>300</v>
      </c>
      <c r="G55" s="29" t="str">
        <f>IF(B55&lt;3,"",VLOOKUP(B55,随机目标!$BC$2:$BG$17,5,0))</f>
        <v>pack,1230</v>
      </c>
      <c r="H55" s="29">
        <f>INT(C55*产出设定!$C$4)</f>
        <v>270</v>
      </c>
      <c r="I55" s="29">
        <f>INT(D55*产出设定!$C$4)</f>
        <v>450</v>
      </c>
      <c r="J55" s="29">
        <f>FLOOR(产出设定!$C$10*价值设定!M54,5)</f>
        <v>140</v>
      </c>
      <c r="K55" s="29">
        <f>INT(C55*产出设定!$C$5)</f>
        <v>360</v>
      </c>
      <c r="L55" s="29">
        <f>INT(D55*产出设定!$C$5)</f>
        <v>600</v>
      </c>
      <c r="M55" s="29">
        <f>FLOOR(产出设定!$C$11*价值设定!M54,5)</f>
        <v>190</v>
      </c>
      <c r="N55" s="29">
        <f>MAX(INT(E55*产出设定!$C$6*产出设定!$C$7),200)</f>
        <v>450</v>
      </c>
      <c r="O55" s="29">
        <f>INT(H55*产出设定!$C$6*产出设定!$C$7)</f>
        <v>675</v>
      </c>
      <c r="P55" s="29">
        <f>INT(K55*产出设定!$C$6*产出设定!$C$7)</f>
        <v>900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pack,10052;pack,1230;pack,401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item,102;item,200</v>
      </c>
      <c r="X55" s="30" t="s">
        <v>2089</v>
      </c>
      <c r="Y55" s="30" t="s">
        <v>2089</v>
      </c>
      <c r="Z55" s="29">
        <f>CEILING((E55*5+N55)/价值设定!L54+F55/价值设定!K54+0.2,0.1)</f>
        <v>7.2</v>
      </c>
      <c r="AA55" s="29">
        <f>CEILING((H55*5+O55)/价值设定!L54+I55/价值设定!K54+J55/价值设定!M54,0.1)</f>
        <v>17.7</v>
      </c>
      <c r="AB55" s="29">
        <f>CEILING((K55*5+P55)/价值设定!L54+L55/价值设定!K54+M55/价值设定!M54,0.1)</f>
        <v>23.8</v>
      </c>
    </row>
    <row r="56" spans="1:45" x14ac:dyDescent="0.15">
      <c r="A56" s="29">
        <v>53</v>
      </c>
      <c r="B56" s="29">
        <f t="shared" si="9"/>
        <v>11</v>
      </c>
      <c r="C56" s="29">
        <f t="shared" si="10"/>
        <v>180</v>
      </c>
      <c r="D56" s="29">
        <f t="shared" si="11"/>
        <v>300</v>
      </c>
      <c r="E56" s="29">
        <f t="shared" si="12"/>
        <v>180</v>
      </c>
      <c r="F56" s="29">
        <f t="shared" si="13"/>
        <v>300</v>
      </c>
      <c r="G56" s="29" t="str">
        <f>IF(B56&lt;3,"",VLOOKUP(B56,随机目标!$BC$2:$BG$17,5,0))</f>
        <v>pack,1230</v>
      </c>
      <c r="H56" s="29">
        <f>INT(C56*产出设定!$C$4)</f>
        <v>270</v>
      </c>
      <c r="I56" s="29">
        <f>INT(D56*产出设定!$C$4)</f>
        <v>450</v>
      </c>
      <c r="J56" s="29">
        <f>FLOOR(产出设定!$C$10*价值设定!M55,5)</f>
        <v>140</v>
      </c>
      <c r="K56" s="29">
        <f>INT(C56*产出设定!$C$5)</f>
        <v>360</v>
      </c>
      <c r="L56" s="29">
        <f>INT(D56*产出设定!$C$5)</f>
        <v>600</v>
      </c>
      <c r="M56" s="29">
        <f>FLOOR(产出设定!$C$11*价值设定!M55,5)</f>
        <v>190</v>
      </c>
      <c r="N56" s="29">
        <f>MAX(INT(E56*产出设定!$C$6*产出设定!$C$7),200)</f>
        <v>450</v>
      </c>
      <c r="O56" s="29">
        <f>INT(H56*产出设定!$C$6*产出设定!$C$7)</f>
        <v>675</v>
      </c>
      <c r="P56" s="29">
        <f>INT(K56*产出设定!$C$6*产出设定!$C$7)</f>
        <v>900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pack,10053;pack,1230;pack,401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item,102;item,200</v>
      </c>
      <c r="X56" s="30" t="s">
        <v>2089</v>
      </c>
      <c r="Y56" s="30" t="s">
        <v>2089</v>
      </c>
      <c r="Z56" s="29">
        <f>CEILING((E56*5+N56)/价值设定!L55+F56/价值设定!K55+0.2,0.1)</f>
        <v>7.1000000000000005</v>
      </c>
      <c r="AA56" s="29">
        <f>CEILING((H56*5+O56)/价值设定!L55+I56/价值设定!K55+J56/价值设定!M55,0.1)</f>
        <v>17.600000000000001</v>
      </c>
      <c r="AB56" s="29">
        <f>CEILING((K56*5+P56)/价值设定!L55+L56/价值设定!K55+M56/价值设定!M55,0.1)</f>
        <v>23.6</v>
      </c>
    </row>
    <row r="57" spans="1:45" x14ac:dyDescent="0.15">
      <c r="A57" s="29">
        <v>54</v>
      </c>
      <c r="B57" s="29">
        <f t="shared" si="9"/>
        <v>12</v>
      </c>
      <c r="C57" s="29">
        <f t="shared" si="10"/>
        <v>186</v>
      </c>
      <c r="D57" s="29">
        <f t="shared" si="11"/>
        <v>310</v>
      </c>
      <c r="E57" s="29">
        <f t="shared" si="12"/>
        <v>186</v>
      </c>
      <c r="F57" s="29">
        <f t="shared" si="13"/>
        <v>310</v>
      </c>
      <c r="G57" s="29" t="str">
        <f>IF(B57&lt;3,"",VLOOKUP(B57,随机目标!$BC$2:$BG$17,5,0))</f>
        <v>pack,1231</v>
      </c>
      <c r="H57" s="29">
        <f>INT(C57*产出设定!$C$4)</f>
        <v>279</v>
      </c>
      <c r="I57" s="29">
        <f>INT(D57*产出设定!$C$4)</f>
        <v>465</v>
      </c>
      <c r="J57" s="29">
        <f>FLOOR(产出设定!$C$10*价值设定!M56,5)</f>
        <v>145</v>
      </c>
      <c r="K57" s="29">
        <f>INT(C57*产出设定!$C$5)</f>
        <v>372</v>
      </c>
      <c r="L57" s="29">
        <f>INT(D57*产出设定!$C$5)</f>
        <v>620</v>
      </c>
      <c r="M57" s="29">
        <f>FLOOR(产出设定!$C$11*价值设定!M56,5)</f>
        <v>190</v>
      </c>
      <c r="N57" s="29">
        <f>MAX(INT(E57*产出设定!$C$6*产出设定!$C$7),200)</f>
        <v>465</v>
      </c>
      <c r="O57" s="29">
        <f>INT(H57*产出设定!$C$6*产出设定!$C$7)</f>
        <v>697</v>
      </c>
      <c r="P57" s="29">
        <f>INT(K57*产出设定!$C$6*产出设定!$C$7)</f>
        <v>930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pack,10054;pack,1231;pack,401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item,102;item,200</v>
      </c>
      <c r="X57" s="30" t="s">
        <v>2089</v>
      </c>
      <c r="Y57" s="30" t="s">
        <v>2089</v>
      </c>
      <c r="Z57" s="29">
        <f>CEILING((E57*5+N57)/价值设定!L56+F57/价值设定!K56+0.2,0.1)</f>
        <v>7.3000000000000007</v>
      </c>
      <c r="AA57" s="29">
        <f>CEILING((H57*5+O57)/价值设定!L56+I57/价值设定!K56+J57/价值设定!M56,0.1)</f>
        <v>18</v>
      </c>
      <c r="AB57" s="29">
        <f>CEILING((K57*5+P57)/价值设定!L56+L57/价值设定!K56+M57/价值设定!M56,0.1)</f>
        <v>23.900000000000002</v>
      </c>
    </row>
    <row r="58" spans="1:45" x14ac:dyDescent="0.15">
      <c r="A58" s="29">
        <v>55</v>
      </c>
      <c r="B58" s="29">
        <f t="shared" si="9"/>
        <v>12</v>
      </c>
      <c r="C58" s="29">
        <f t="shared" si="10"/>
        <v>186</v>
      </c>
      <c r="D58" s="29">
        <f t="shared" si="11"/>
        <v>310</v>
      </c>
      <c r="E58" s="29">
        <f t="shared" si="12"/>
        <v>186</v>
      </c>
      <c r="F58" s="29">
        <f t="shared" si="13"/>
        <v>310</v>
      </c>
      <c r="G58" s="29" t="str">
        <f>IF(B58&lt;3,"",VLOOKUP(B58,随机目标!$BC$2:$BG$17,5,0))</f>
        <v>pack,1231</v>
      </c>
      <c r="H58" s="29">
        <f>INT(C58*产出设定!$C$4)</f>
        <v>279</v>
      </c>
      <c r="I58" s="29">
        <f>INT(D58*产出设定!$C$4)</f>
        <v>465</v>
      </c>
      <c r="J58" s="29">
        <f>FLOOR(产出设定!$C$10*价值设定!M57,5)</f>
        <v>145</v>
      </c>
      <c r="K58" s="29">
        <f>INT(C58*产出设定!$C$5)</f>
        <v>372</v>
      </c>
      <c r="L58" s="29">
        <f>INT(D58*产出设定!$C$5)</f>
        <v>620</v>
      </c>
      <c r="M58" s="29">
        <f>FLOOR(产出设定!$C$11*价值设定!M57,5)</f>
        <v>195</v>
      </c>
      <c r="N58" s="29">
        <f>MAX(INT(E58*产出设定!$C$6*产出设定!$C$7),200)</f>
        <v>465</v>
      </c>
      <c r="O58" s="29">
        <f>INT(H58*产出设定!$C$6*产出设定!$C$7)</f>
        <v>697</v>
      </c>
      <c r="P58" s="29">
        <f>INT(K58*产出设定!$C$6*产出设定!$C$7)</f>
        <v>930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pack,10055;pack,1231;pack,401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item,102;item,200</v>
      </c>
      <c r="X58" s="30" t="s">
        <v>2089</v>
      </c>
      <c r="Y58" s="30" t="s">
        <v>2089</v>
      </c>
      <c r="Z58" s="29">
        <f>CEILING((E58*5+N58)/价值设定!L57+F58/价值设定!K57+0.2,0.1)</f>
        <v>7.2</v>
      </c>
      <c r="AA58" s="29">
        <f>CEILING((H58*5+O58)/价值设定!L57+I58/价值设定!K57+J58/价值设定!M57,0.1)</f>
        <v>17.900000000000002</v>
      </c>
      <c r="AB58" s="29">
        <f>CEILING((K58*5+P58)/价值设定!L57+L58/价值设定!K57+M58/价值设定!M57,0.1)</f>
        <v>23.900000000000002</v>
      </c>
    </row>
    <row r="59" spans="1:45" x14ac:dyDescent="0.15">
      <c r="A59" s="29">
        <v>56</v>
      </c>
      <c r="B59" s="29">
        <f t="shared" si="9"/>
        <v>12</v>
      </c>
      <c r="C59" s="29">
        <f t="shared" si="10"/>
        <v>186</v>
      </c>
      <c r="D59" s="29">
        <f t="shared" si="11"/>
        <v>310</v>
      </c>
      <c r="E59" s="29">
        <f t="shared" si="12"/>
        <v>186</v>
      </c>
      <c r="F59" s="29">
        <f t="shared" si="13"/>
        <v>310</v>
      </c>
      <c r="G59" s="29" t="str">
        <f>IF(B59&lt;3,"",VLOOKUP(B59,随机目标!$BC$2:$BG$17,5,0))</f>
        <v>pack,1231</v>
      </c>
      <c r="H59" s="29">
        <f>INT(C59*产出设定!$C$4)</f>
        <v>279</v>
      </c>
      <c r="I59" s="29">
        <f>INT(D59*产出设定!$C$4)</f>
        <v>465</v>
      </c>
      <c r="J59" s="29">
        <f>FLOOR(产出设定!$C$10*价值设定!M58,5)</f>
        <v>145</v>
      </c>
      <c r="K59" s="29">
        <f>INT(C59*产出设定!$C$5)</f>
        <v>372</v>
      </c>
      <c r="L59" s="29">
        <f>INT(D59*产出设定!$C$5)</f>
        <v>620</v>
      </c>
      <c r="M59" s="29">
        <f>FLOOR(产出设定!$C$11*价值设定!M58,5)</f>
        <v>195</v>
      </c>
      <c r="N59" s="29">
        <f>MAX(INT(E59*产出设定!$C$6*产出设定!$C$7),200)</f>
        <v>465</v>
      </c>
      <c r="O59" s="29">
        <f>INT(H59*产出设定!$C$6*产出设定!$C$7)</f>
        <v>697</v>
      </c>
      <c r="P59" s="29">
        <f>INT(K59*产出设定!$C$6*产出设定!$C$7)</f>
        <v>930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pack,10056;pack,1231;pack,401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item,102;item,200</v>
      </c>
      <c r="X59" s="30" t="s">
        <v>2089</v>
      </c>
      <c r="Y59" s="30" t="s">
        <v>2089</v>
      </c>
      <c r="Z59" s="29">
        <f>CEILING((E59*5+N59)/价值设定!L58+F59/价值设定!K58+0.2,0.1)</f>
        <v>7.1000000000000005</v>
      </c>
      <c r="AA59" s="29">
        <f>CEILING((H59*5+O59)/价值设定!L58+I59/价值设定!K58+J59/价值设定!M58,0.1)</f>
        <v>17.8</v>
      </c>
      <c r="AB59" s="29">
        <f>CEILING((K59*5+P59)/价值设定!L58+L59/价值设定!K58+M59/价值设定!M58,0.1)</f>
        <v>23.8</v>
      </c>
    </row>
    <row r="60" spans="1:45" x14ac:dyDescent="0.15">
      <c r="A60" s="29">
        <v>57</v>
      </c>
      <c r="B60" s="29">
        <f t="shared" si="9"/>
        <v>12</v>
      </c>
      <c r="C60" s="29">
        <f t="shared" si="10"/>
        <v>192</v>
      </c>
      <c r="D60" s="29">
        <f t="shared" si="11"/>
        <v>320</v>
      </c>
      <c r="E60" s="29">
        <f t="shared" si="12"/>
        <v>192</v>
      </c>
      <c r="F60" s="29">
        <f t="shared" si="13"/>
        <v>320</v>
      </c>
      <c r="G60" s="29" t="str">
        <f>IF(B60&lt;3,"",VLOOKUP(B60,随机目标!$BC$2:$BG$17,5,0))</f>
        <v>pack,1231</v>
      </c>
      <c r="H60" s="29">
        <f>INT(C60*产出设定!$C$4)</f>
        <v>288</v>
      </c>
      <c r="I60" s="29">
        <f>INT(D60*产出设定!$C$4)</f>
        <v>480</v>
      </c>
      <c r="J60" s="29">
        <f>FLOOR(产出设定!$C$10*价值设定!M59,5)</f>
        <v>145</v>
      </c>
      <c r="K60" s="29">
        <f>INT(C60*产出设定!$C$5)</f>
        <v>384</v>
      </c>
      <c r="L60" s="29">
        <f>INT(D60*产出设定!$C$5)</f>
        <v>640</v>
      </c>
      <c r="M60" s="29">
        <f>FLOOR(产出设定!$C$11*价值设定!M59,5)</f>
        <v>195</v>
      </c>
      <c r="N60" s="29">
        <f>MAX(INT(E60*产出设定!$C$6*产出设定!$C$7),200)</f>
        <v>480</v>
      </c>
      <c r="O60" s="29">
        <f>INT(H60*产出设定!$C$6*产出设定!$C$7)</f>
        <v>720</v>
      </c>
      <c r="P60" s="29">
        <f>INT(K60*产出设定!$C$6*产出设定!$C$7)</f>
        <v>960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pack,10057;pack,1231;pack,401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item,102;item,200</v>
      </c>
      <c r="X60" s="30" t="s">
        <v>2089</v>
      </c>
      <c r="Y60" s="30" t="s">
        <v>2089</v>
      </c>
      <c r="Z60" s="29">
        <f>CEILING((E60*5+N60)/价值设定!L59+F60/价值设定!K59+0.2,0.1)</f>
        <v>7.3000000000000007</v>
      </c>
      <c r="AA60" s="29">
        <f>CEILING((H60*5+O60)/价值设定!L59+I60/价值设定!K59+J60/价值设定!M59,0.1)</f>
        <v>18</v>
      </c>
      <c r="AB60" s="29">
        <f>CEILING((K60*5+P60)/价值设定!L59+L60/价值设定!K59+M60/价值设定!M59,0.1)</f>
        <v>24</v>
      </c>
    </row>
    <row r="61" spans="1:45" x14ac:dyDescent="0.15">
      <c r="A61" s="29">
        <v>58</v>
      </c>
      <c r="B61" s="29">
        <f t="shared" si="9"/>
        <v>12</v>
      </c>
      <c r="C61" s="29">
        <f t="shared" si="10"/>
        <v>192</v>
      </c>
      <c r="D61" s="29">
        <f t="shared" si="11"/>
        <v>320</v>
      </c>
      <c r="E61" s="29">
        <f t="shared" si="12"/>
        <v>192</v>
      </c>
      <c r="F61" s="29">
        <f t="shared" si="13"/>
        <v>320</v>
      </c>
      <c r="G61" s="29" t="str">
        <f>IF(B61&lt;3,"",VLOOKUP(B61,随机目标!$BC$2:$BG$17,5,0))</f>
        <v>pack,1231</v>
      </c>
      <c r="H61" s="29">
        <f>INT(C61*产出设定!$C$4)</f>
        <v>288</v>
      </c>
      <c r="I61" s="29">
        <f>INT(D61*产出设定!$C$4)</f>
        <v>480</v>
      </c>
      <c r="J61" s="29">
        <f>FLOOR(产出设定!$C$10*价值设定!M60,5)</f>
        <v>145</v>
      </c>
      <c r="K61" s="29">
        <f>INT(C61*产出设定!$C$5)</f>
        <v>384</v>
      </c>
      <c r="L61" s="29">
        <f>INT(D61*产出设定!$C$5)</f>
        <v>640</v>
      </c>
      <c r="M61" s="29">
        <f>FLOOR(产出设定!$C$11*价值设定!M60,5)</f>
        <v>195</v>
      </c>
      <c r="N61" s="29">
        <f>MAX(INT(E61*产出设定!$C$6*产出设定!$C$7),200)</f>
        <v>480</v>
      </c>
      <c r="O61" s="29">
        <f>INT(H61*产出设定!$C$6*产出设定!$C$7)</f>
        <v>720</v>
      </c>
      <c r="P61" s="29">
        <f>INT(K61*产出设定!$C$6*产出设定!$C$7)</f>
        <v>960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pack,10058;pack,1231;pack,401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item,102;item,200</v>
      </c>
      <c r="X61" s="30" t="s">
        <v>2089</v>
      </c>
      <c r="Y61" s="30" t="s">
        <v>2089</v>
      </c>
      <c r="Z61" s="29">
        <f>CEILING((E61*5+N61)/价值设定!L60+F61/价值设定!K60+0.2,0.1)</f>
        <v>7.2</v>
      </c>
      <c r="AA61" s="29">
        <f>CEILING((H61*5+O61)/价值设定!L60+I61/价值设定!K60+J61/价值设定!M60,0.1)</f>
        <v>17.8</v>
      </c>
      <c r="AB61" s="29">
        <f>CEILING((K61*5+P61)/价值设定!L60+L61/价值设定!K60+M61/价值设定!M60,0.1)</f>
        <v>23.8</v>
      </c>
    </row>
    <row r="62" spans="1:45" x14ac:dyDescent="0.15">
      <c r="A62" s="29">
        <v>59</v>
      </c>
      <c r="B62" s="29">
        <f t="shared" si="9"/>
        <v>12</v>
      </c>
      <c r="C62" s="29">
        <f t="shared" si="10"/>
        <v>192</v>
      </c>
      <c r="D62" s="29">
        <f t="shared" si="11"/>
        <v>320</v>
      </c>
      <c r="E62" s="29">
        <f t="shared" si="12"/>
        <v>192</v>
      </c>
      <c r="F62" s="29">
        <f t="shared" si="13"/>
        <v>320</v>
      </c>
      <c r="G62" s="29" t="str">
        <f>IF(B62&lt;3,"",VLOOKUP(B62,随机目标!$BC$2:$BG$17,5,0))</f>
        <v>pack,1231</v>
      </c>
      <c r="H62" s="29">
        <f>INT(C62*产出设定!$C$4)</f>
        <v>288</v>
      </c>
      <c r="I62" s="29">
        <f>INT(D62*产出设定!$C$4)</f>
        <v>480</v>
      </c>
      <c r="J62" s="29">
        <f>FLOOR(产出设定!$C$10*价值设定!M61,5)</f>
        <v>145</v>
      </c>
      <c r="K62" s="29">
        <f>INT(C62*产出设定!$C$5)</f>
        <v>384</v>
      </c>
      <c r="L62" s="29">
        <f>INT(D62*产出设定!$C$5)</f>
        <v>640</v>
      </c>
      <c r="M62" s="29">
        <f>FLOOR(产出设定!$C$11*价值设定!M61,5)</f>
        <v>195</v>
      </c>
      <c r="N62" s="29">
        <f>MAX(INT(E62*产出设定!$C$6*产出设定!$C$7),200)</f>
        <v>480</v>
      </c>
      <c r="O62" s="29">
        <f>INT(H62*产出设定!$C$6*产出设定!$C$7)</f>
        <v>720</v>
      </c>
      <c r="P62" s="29">
        <f>INT(K62*产出设定!$C$6*产出设定!$C$7)</f>
        <v>960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pack,10059;pack,1231;pack,401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7.2</v>
      </c>
      <c r="AA62" s="29">
        <f>CEILING((H62*5+O62)/价值设定!L61+I62/价值设定!K61+J62/价值设定!M61,0.1)</f>
        <v>17.7</v>
      </c>
      <c r="AB62" s="29">
        <f>CEILING((K62*5+P62)/价值设定!L61+L62/价值设定!K61+M62/价值设定!M61,0.1)</f>
        <v>23.700000000000003</v>
      </c>
    </row>
    <row r="63" spans="1:45" x14ac:dyDescent="0.15">
      <c r="A63" s="29">
        <v>60</v>
      </c>
      <c r="B63" s="29">
        <f t="shared" si="9"/>
        <v>13</v>
      </c>
      <c r="C63" s="29">
        <f t="shared" si="10"/>
        <v>195</v>
      </c>
      <c r="D63" s="29">
        <f t="shared" si="11"/>
        <v>325</v>
      </c>
      <c r="E63" s="29">
        <f t="shared" si="12"/>
        <v>195</v>
      </c>
      <c r="F63" s="29">
        <f t="shared" si="13"/>
        <v>325</v>
      </c>
      <c r="G63" s="29" t="str">
        <f>IF(B63&lt;3,"",VLOOKUP(B63,随机目标!$BC$2:$BG$17,5,0))</f>
        <v>pack,1232</v>
      </c>
      <c r="H63" s="29">
        <f>INT(C63*产出设定!$C$4)</f>
        <v>292</v>
      </c>
      <c r="I63" s="29">
        <f>INT(D63*产出设定!$C$4)</f>
        <v>487</v>
      </c>
      <c r="J63" s="29">
        <f>FLOOR(产出设定!$C$10*价值设定!M62,5)</f>
        <v>150</v>
      </c>
      <c r="K63" s="29">
        <f>INT(C63*产出设定!$C$5)</f>
        <v>390</v>
      </c>
      <c r="L63" s="29">
        <f>INT(D63*产出设定!$C$5)</f>
        <v>650</v>
      </c>
      <c r="M63" s="29">
        <f>FLOOR(产出设定!$C$11*价值设定!M62,5)</f>
        <v>200</v>
      </c>
      <c r="N63" s="29">
        <f>MAX(INT(E63*产出设定!$C$6*产出设定!$C$7),200)</f>
        <v>487</v>
      </c>
      <c r="O63" s="29">
        <f>INT(H63*产出设定!$C$6*产出设定!$C$7)</f>
        <v>730</v>
      </c>
      <c r="P63" s="29">
        <f>INT(K63*产出设定!$C$6*产出设定!$C$7)</f>
        <v>975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pack,10060;pack,1232;pack,401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7.2</v>
      </c>
      <c r="AA63" s="29">
        <f>CEILING((H63*5+O63)/价值设定!L62+I63/价值设定!K62+J63/价值设定!M62,0.1)</f>
        <v>18</v>
      </c>
      <c r="AB63" s="29">
        <f>CEILING((K63*5+P63)/价值设定!L62+L63/价值设定!K62+M63/价值设定!M62,0.1)</f>
        <v>24</v>
      </c>
    </row>
    <row r="64" spans="1:45" x14ac:dyDescent="0.15">
      <c r="A64" s="29">
        <v>61</v>
      </c>
      <c r="B64" s="29">
        <f t="shared" si="9"/>
        <v>13</v>
      </c>
      <c r="C64" s="29">
        <f t="shared" si="10"/>
        <v>195</v>
      </c>
      <c r="D64" s="29">
        <f t="shared" si="11"/>
        <v>325</v>
      </c>
      <c r="E64" s="29">
        <f t="shared" si="12"/>
        <v>195</v>
      </c>
      <c r="F64" s="29">
        <f t="shared" si="13"/>
        <v>325</v>
      </c>
      <c r="G64" s="29" t="str">
        <f>IF(B64&lt;3,"",VLOOKUP(B64,随机目标!$BC$2:$BG$17,5,0))</f>
        <v>pack,1232</v>
      </c>
      <c r="H64" s="29">
        <f>INT(C64*产出设定!$C$4)</f>
        <v>292</v>
      </c>
      <c r="I64" s="29">
        <f>INT(D64*产出设定!$C$4)</f>
        <v>487</v>
      </c>
      <c r="J64" s="29">
        <f>FLOOR(产出设定!$C$10*价值设定!M63,5)</f>
        <v>150</v>
      </c>
      <c r="K64" s="29">
        <f>INT(C64*产出设定!$C$5)</f>
        <v>390</v>
      </c>
      <c r="L64" s="29">
        <f>INT(D64*产出设定!$C$5)</f>
        <v>650</v>
      </c>
      <c r="M64" s="29">
        <f>FLOOR(产出设定!$C$11*价值设定!M63,5)</f>
        <v>200</v>
      </c>
      <c r="N64" s="29">
        <f>MAX(INT(E64*产出设定!$C$6*产出设定!$C$7),200)</f>
        <v>487</v>
      </c>
      <c r="O64" s="29">
        <f>INT(H64*产出设定!$C$6*产出设定!$C$7)</f>
        <v>730</v>
      </c>
      <c r="P64" s="29">
        <f>INT(K64*产出设定!$C$6*产出设定!$C$7)</f>
        <v>975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pack,10061;pack,1232;pack,401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7.1000000000000005</v>
      </c>
      <c r="AA64" s="29">
        <f>CEILING((H64*5+O64)/价值设定!L63+I64/价值设定!K63+J64/价值设定!M63,0.1)</f>
        <v>17.8</v>
      </c>
      <c r="AB64" s="29">
        <f>CEILING((K64*5+P64)/价值设定!L63+L64/价值设定!K63+M64/价值设定!M63,0.1)</f>
        <v>23.8</v>
      </c>
    </row>
    <row r="65" spans="1:28" x14ac:dyDescent="0.15">
      <c r="A65" s="29">
        <v>62</v>
      </c>
      <c r="B65" s="29">
        <f t="shared" si="9"/>
        <v>13</v>
      </c>
      <c r="C65" s="29">
        <f t="shared" si="10"/>
        <v>195</v>
      </c>
      <c r="D65" s="29">
        <f t="shared" si="11"/>
        <v>325</v>
      </c>
      <c r="E65" s="29">
        <f t="shared" si="12"/>
        <v>195</v>
      </c>
      <c r="F65" s="29">
        <f t="shared" si="13"/>
        <v>325</v>
      </c>
      <c r="G65" s="29" t="str">
        <f>IF(B65&lt;3,"",VLOOKUP(B65,随机目标!$BC$2:$BG$17,5,0))</f>
        <v>pack,1232</v>
      </c>
      <c r="H65" s="29">
        <f>INT(C65*产出设定!$C$4)</f>
        <v>292</v>
      </c>
      <c r="I65" s="29">
        <f>INT(D65*产出设定!$C$4)</f>
        <v>487</v>
      </c>
      <c r="J65" s="29">
        <f>FLOOR(产出设定!$C$10*价值设定!M64,5)</f>
        <v>150</v>
      </c>
      <c r="K65" s="29">
        <f>INT(C65*产出设定!$C$5)</f>
        <v>390</v>
      </c>
      <c r="L65" s="29">
        <f>INT(D65*产出设定!$C$5)</f>
        <v>650</v>
      </c>
      <c r="M65" s="29">
        <f>FLOOR(产出设定!$C$11*价值设定!M64,5)</f>
        <v>200</v>
      </c>
      <c r="N65" s="29">
        <f>MAX(INT(E65*产出设定!$C$6*产出设定!$C$7),200)</f>
        <v>487</v>
      </c>
      <c r="O65" s="29">
        <f>INT(H65*产出设定!$C$6*产出设定!$C$7)</f>
        <v>730</v>
      </c>
      <c r="P65" s="29">
        <f>INT(K65*产出设定!$C$6*产出设定!$C$7)</f>
        <v>975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pack,10062;pack,1232;pack,401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7.1000000000000005</v>
      </c>
      <c r="AA65" s="29">
        <f>CEILING((H65*5+O65)/价值设定!L64+I65/价值设定!K64+J65/价值设定!M64,0.1)</f>
        <v>17.7</v>
      </c>
      <c r="AB65" s="29">
        <f>CEILING((K65*5+P65)/价值设定!L64+L65/价值设定!K64+M65/价值设定!M64,0.1)</f>
        <v>23.6</v>
      </c>
    </row>
    <row r="66" spans="1:28" x14ac:dyDescent="0.15">
      <c r="A66" s="29">
        <v>63</v>
      </c>
      <c r="B66" s="29">
        <f t="shared" si="9"/>
        <v>13</v>
      </c>
      <c r="C66" s="29">
        <f t="shared" si="10"/>
        <v>198</v>
      </c>
      <c r="D66" s="29">
        <f t="shared" si="11"/>
        <v>330</v>
      </c>
      <c r="E66" s="29">
        <f t="shared" si="12"/>
        <v>198</v>
      </c>
      <c r="F66" s="29">
        <f t="shared" si="13"/>
        <v>330</v>
      </c>
      <c r="G66" s="29" t="str">
        <f>IF(B66&lt;3,"",VLOOKUP(B66,随机目标!$BC$2:$BG$17,5,0))</f>
        <v>pack,1232</v>
      </c>
      <c r="H66" s="29">
        <f>INT(C66*产出设定!$C$4)</f>
        <v>297</v>
      </c>
      <c r="I66" s="29">
        <f>INT(D66*产出设定!$C$4)</f>
        <v>495</v>
      </c>
      <c r="J66" s="29">
        <f>FLOOR(产出设定!$C$10*价值设定!M65,5)</f>
        <v>150</v>
      </c>
      <c r="K66" s="29">
        <f>INT(C66*产出设定!$C$5)</f>
        <v>396</v>
      </c>
      <c r="L66" s="29">
        <f>INT(D66*产出设定!$C$5)</f>
        <v>660</v>
      </c>
      <c r="M66" s="29">
        <f>FLOOR(产出设定!$C$11*价值设定!M65,5)</f>
        <v>200</v>
      </c>
      <c r="N66" s="29">
        <f>MAX(INT(E66*产出设定!$C$6*产出设定!$C$7),200)</f>
        <v>495</v>
      </c>
      <c r="O66" s="29">
        <f>INT(H66*产出设定!$C$6*产出设定!$C$7)</f>
        <v>742</v>
      </c>
      <c r="P66" s="29">
        <f>INT(K66*产出设定!$C$6*产出设定!$C$7)</f>
        <v>990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pack,10063;pack,1232;pack,401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7.1000000000000005</v>
      </c>
      <c r="AA66" s="29">
        <f>CEILING((H66*5+O66)/价值设定!L65+I66/价值设定!K65+J66/价值设定!M65,0.1)</f>
        <v>17.7</v>
      </c>
      <c r="AB66" s="29">
        <f>CEILING((K66*5+P66)/价值设定!L65+L66/价值设定!K65+M66/价值设定!M65,0.1)</f>
        <v>23.6</v>
      </c>
    </row>
    <row r="67" spans="1:28" x14ac:dyDescent="0.15">
      <c r="A67" s="29">
        <v>64</v>
      </c>
      <c r="B67" s="29">
        <f t="shared" si="9"/>
        <v>13</v>
      </c>
      <c r="C67" s="29">
        <f t="shared" si="10"/>
        <v>198</v>
      </c>
      <c r="D67" s="29">
        <f t="shared" si="11"/>
        <v>330</v>
      </c>
      <c r="E67" s="29">
        <f t="shared" si="12"/>
        <v>198</v>
      </c>
      <c r="F67" s="29">
        <f t="shared" si="13"/>
        <v>330</v>
      </c>
      <c r="G67" s="29" t="str">
        <f>IF(B67&lt;3,"",VLOOKUP(B67,随机目标!$BC$2:$BG$17,5,0))</f>
        <v>pack,1232</v>
      </c>
      <c r="H67" s="29">
        <f>INT(C67*产出设定!$C$4)</f>
        <v>297</v>
      </c>
      <c r="I67" s="29">
        <f>INT(D67*产出设定!$C$4)</f>
        <v>495</v>
      </c>
      <c r="J67" s="29">
        <f>FLOOR(产出设定!$C$10*价值设定!M66,5)</f>
        <v>150</v>
      </c>
      <c r="K67" s="29">
        <f>INT(C67*产出设定!$C$5)</f>
        <v>396</v>
      </c>
      <c r="L67" s="29">
        <f>INT(D67*产出设定!$C$5)</f>
        <v>660</v>
      </c>
      <c r="M67" s="29">
        <f>FLOOR(产出设定!$C$11*价值设定!M66,5)</f>
        <v>200</v>
      </c>
      <c r="N67" s="29">
        <f>MAX(INT(E67*产出设定!$C$6*产出设定!$C$7),200)</f>
        <v>495</v>
      </c>
      <c r="O67" s="29">
        <f>INT(H67*产出设定!$C$6*产出设定!$C$7)</f>
        <v>742</v>
      </c>
      <c r="P67" s="29">
        <f>INT(K67*产出设定!$C$6*产出设定!$C$7)</f>
        <v>990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pack,10064;pack,1232;pack,401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7.1000000000000005</v>
      </c>
      <c r="AA67" s="29">
        <f>CEILING((H67*5+O67)/价值设定!L66+I67/价值设定!K66+J67/价值设定!M66,0.1)</f>
        <v>17.600000000000001</v>
      </c>
      <c r="AB67" s="29">
        <f>CEILING((K67*5+P67)/价值设定!L66+L67/价值设定!K66+M67/价值设定!M66,0.1)</f>
        <v>23.5</v>
      </c>
    </row>
    <row r="68" spans="1:28" x14ac:dyDescent="0.15">
      <c r="A68" s="29">
        <v>65</v>
      </c>
      <c r="B68" s="29">
        <f t="shared" ref="B68:B99" si="14">IFERROR(INDEX($AD$4:$AD$51,MATCH(A68,$AL$4:$AL$51,0)),B67)</f>
        <v>13</v>
      </c>
      <c r="C68" s="29">
        <f t="shared" ref="C68:C103" si="15">IFERROR(VLOOKUP(A68,$AL$3:$AN$51,2,0),C67)</f>
        <v>198</v>
      </c>
      <c r="D68" s="29">
        <f t="shared" ref="D68:D103" si="16">IFERROR(VLOOKUP(A68,$AL$3:$AN$51,3,0),D67)</f>
        <v>330</v>
      </c>
      <c r="E68" s="29">
        <f t="shared" ref="E68:E103" si="17">C68</f>
        <v>198</v>
      </c>
      <c r="F68" s="29">
        <f t="shared" ref="F68:F103" si="18">D68</f>
        <v>330</v>
      </c>
      <c r="G68" s="29" t="str">
        <f>IF(B68&lt;3,"",VLOOKUP(B68,随机目标!$BC$2:$BG$17,5,0))</f>
        <v>pack,1232</v>
      </c>
      <c r="H68" s="29">
        <f>INT(C68*产出设定!$C$4)</f>
        <v>297</v>
      </c>
      <c r="I68" s="29">
        <f>INT(D68*产出设定!$C$4)</f>
        <v>495</v>
      </c>
      <c r="J68" s="29">
        <f>FLOOR(产出设定!$C$10*价值设定!M67,5)</f>
        <v>150</v>
      </c>
      <c r="K68" s="29">
        <f>INT(C68*产出设定!$C$5)</f>
        <v>396</v>
      </c>
      <c r="L68" s="29">
        <f>INT(D68*产出设定!$C$5)</f>
        <v>660</v>
      </c>
      <c r="M68" s="29">
        <f>FLOOR(产出设定!$C$11*价值设定!M67,5)</f>
        <v>205</v>
      </c>
      <c r="N68" s="29">
        <f>MAX(INT(E68*产出设定!$C$6*产出设定!$C$7),200)</f>
        <v>495</v>
      </c>
      <c r="O68" s="29">
        <f>INT(H68*产出设定!$C$6*产出设定!$C$7)</f>
        <v>742</v>
      </c>
      <c r="P68" s="29">
        <f>INT(K68*产出设定!$C$6*产出设定!$C$7)</f>
        <v>990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pack,10065;pack,1232;pack,401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7</v>
      </c>
      <c r="AA68" s="29">
        <f>CEILING((H68*5+O68)/价值设定!L67+I68/价值设定!K67+J68/价值设定!M67,0.1)</f>
        <v>17.5</v>
      </c>
      <c r="AB68" s="29">
        <f>CEILING((K68*5+P68)/价值设定!L67+L68/价值设定!K67+M68/价值设定!M67,0.1)</f>
        <v>23.5</v>
      </c>
    </row>
    <row r="69" spans="1:28" x14ac:dyDescent="0.15">
      <c r="A69" s="29">
        <v>66</v>
      </c>
      <c r="B69" s="29">
        <f t="shared" si="14"/>
        <v>13</v>
      </c>
      <c r="C69" s="29">
        <f t="shared" si="15"/>
        <v>201</v>
      </c>
      <c r="D69" s="29">
        <f t="shared" si="16"/>
        <v>335</v>
      </c>
      <c r="E69" s="29">
        <f t="shared" si="17"/>
        <v>201</v>
      </c>
      <c r="F69" s="29">
        <f t="shared" si="18"/>
        <v>335</v>
      </c>
      <c r="G69" s="29" t="str">
        <f>IF(B69&lt;3,"",VLOOKUP(B69,随机目标!$BC$2:$BG$17,5,0))</f>
        <v>pack,1232</v>
      </c>
      <c r="H69" s="29">
        <f>INT(C69*产出设定!$C$4)</f>
        <v>301</v>
      </c>
      <c r="I69" s="29">
        <f>INT(D69*产出设定!$C$4)</f>
        <v>502</v>
      </c>
      <c r="J69" s="29">
        <f>FLOOR(产出设定!$C$10*价值设定!M68,5)</f>
        <v>150</v>
      </c>
      <c r="K69" s="29">
        <f>INT(C69*产出设定!$C$5)</f>
        <v>402</v>
      </c>
      <c r="L69" s="29">
        <f>INT(D69*产出设定!$C$5)</f>
        <v>670</v>
      </c>
      <c r="M69" s="29">
        <f>FLOOR(产出设定!$C$11*价值设定!M68,5)</f>
        <v>205</v>
      </c>
      <c r="N69" s="29">
        <f>MAX(INT(E69*产出设定!$C$6*产出设定!$C$7),200)</f>
        <v>502</v>
      </c>
      <c r="O69" s="29">
        <f>INT(H69*产出设定!$C$6*产出设定!$C$7)</f>
        <v>752</v>
      </c>
      <c r="P69" s="29">
        <f>INT(K69*产出设定!$C$6*产出设定!$C$7)</f>
        <v>1005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pack,10066;pack,1232;pack,401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7</v>
      </c>
      <c r="AA69" s="29">
        <f>CEILING((H69*5+O69)/价值设定!L68+I69/价值设定!K68+J69/价值设定!M68,0.1)</f>
        <v>17.5</v>
      </c>
      <c r="AB69" s="29">
        <f>CEILING((K69*5+P69)/价值设定!L68+L69/价值设定!K68+M69/价值设定!M68,0.1)</f>
        <v>23.6</v>
      </c>
    </row>
    <row r="70" spans="1:28" x14ac:dyDescent="0.15">
      <c r="A70" s="29">
        <v>67</v>
      </c>
      <c r="B70" s="29">
        <f t="shared" si="14"/>
        <v>13</v>
      </c>
      <c r="C70" s="29">
        <f t="shared" si="15"/>
        <v>201</v>
      </c>
      <c r="D70" s="29">
        <f t="shared" si="16"/>
        <v>335</v>
      </c>
      <c r="E70" s="29">
        <f t="shared" si="17"/>
        <v>201</v>
      </c>
      <c r="F70" s="29">
        <f t="shared" si="18"/>
        <v>335</v>
      </c>
      <c r="G70" s="29" t="str">
        <f>IF(B70&lt;3,"",VLOOKUP(B70,随机目标!$BC$2:$BG$17,5,0))</f>
        <v>pack,1232</v>
      </c>
      <c r="H70" s="29">
        <f>INT(C70*产出设定!$C$4)</f>
        <v>301</v>
      </c>
      <c r="I70" s="29">
        <f>INT(D70*产出设定!$C$4)</f>
        <v>502</v>
      </c>
      <c r="J70" s="29">
        <f>FLOOR(产出设定!$C$10*价值设定!M69,5)</f>
        <v>155</v>
      </c>
      <c r="K70" s="29">
        <f>INT(C70*产出设定!$C$5)</f>
        <v>402</v>
      </c>
      <c r="L70" s="29">
        <f>INT(D70*产出设定!$C$5)</f>
        <v>670</v>
      </c>
      <c r="M70" s="29">
        <f>FLOOR(产出设定!$C$11*价值设定!M69,5)</f>
        <v>205</v>
      </c>
      <c r="N70" s="29">
        <f>MAX(INT(E70*产出设定!$C$6*产出设定!$C$7),200)</f>
        <v>502</v>
      </c>
      <c r="O70" s="29">
        <f>INT(H70*产出设定!$C$6*产出设定!$C$7)</f>
        <v>752</v>
      </c>
      <c r="P70" s="29">
        <f>INT(K70*产出设定!$C$6*产出设定!$C$7)</f>
        <v>1005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pack,10067;pack,1232;pack,401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7</v>
      </c>
      <c r="AA70" s="29">
        <f>CEILING((H70*5+O70)/价值设定!L69+I70/价值设定!K69+J70/价值设定!M69,0.1)</f>
        <v>17.600000000000001</v>
      </c>
      <c r="AB70" s="29">
        <f>CEILING((K70*5+P70)/价值设定!L69+L70/价值设定!K69+M70/价值设定!M69,0.1)</f>
        <v>23.400000000000002</v>
      </c>
    </row>
    <row r="71" spans="1:28" x14ac:dyDescent="0.15">
      <c r="A71" s="29">
        <v>68</v>
      </c>
      <c r="B71" s="29">
        <f t="shared" si="14"/>
        <v>13</v>
      </c>
      <c r="C71" s="29">
        <f t="shared" si="15"/>
        <v>201</v>
      </c>
      <c r="D71" s="29">
        <f t="shared" si="16"/>
        <v>335</v>
      </c>
      <c r="E71" s="29">
        <f t="shared" si="17"/>
        <v>201</v>
      </c>
      <c r="F71" s="29">
        <f t="shared" si="18"/>
        <v>335</v>
      </c>
      <c r="G71" s="29" t="str">
        <f>IF(B71&lt;3,"",VLOOKUP(B71,随机目标!$BC$2:$BG$17,5,0))</f>
        <v>pack,1232</v>
      </c>
      <c r="H71" s="29">
        <f>INT(C71*产出设定!$C$4)</f>
        <v>301</v>
      </c>
      <c r="I71" s="29">
        <f>INT(D71*产出设定!$C$4)</f>
        <v>502</v>
      </c>
      <c r="J71" s="29">
        <f>FLOOR(产出设定!$C$10*价值设定!M70,5)</f>
        <v>155</v>
      </c>
      <c r="K71" s="29">
        <f>INT(C71*产出设定!$C$5)</f>
        <v>402</v>
      </c>
      <c r="L71" s="29">
        <f>INT(D71*产出设定!$C$5)</f>
        <v>670</v>
      </c>
      <c r="M71" s="29">
        <f>FLOOR(产出设定!$C$11*价值设定!M70,5)</f>
        <v>205</v>
      </c>
      <c r="N71" s="29">
        <f>MAX(INT(E71*产出设定!$C$6*产出设定!$C$7),200)</f>
        <v>502</v>
      </c>
      <c r="O71" s="29">
        <f>INT(H71*产出设定!$C$6*产出设定!$C$7)</f>
        <v>752</v>
      </c>
      <c r="P71" s="29">
        <f>INT(K71*产出设定!$C$6*产出设定!$C$7)</f>
        <v>1005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pack,10068;pack,1232;pack,401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6.9</v>
      </c>
      <c r="AA71" s="29">
        <f>CEILING((H71*5+O71)/价值设定!L70+I71/价值设定!K70+J71/价值设定!M70,0.1)</f>
        <v>17.5</v>
      </c>
      <c r="AB71" s="29">
        <f>CEILING((K71*5+P71)/价值设定!L70+L71/价值设定!K70+M71/价值设定!M70,0.1)</f>
        <v>23.3</v>
      </c>
    </row>
    <row r="72" spans="1:28" x14ac:dyDescent="0.15">
      <c r="A72" s="29">
        <v>69</v>
      </c>
      <c r="B72" s="29">
        <f t="shared" si="14"/>
        <v>13</v>
      </c>
      <c r="C72" s="29">
        <f t="shared" si="15"/>
        <v>204</v>
      </c>
      <c r="D72" s="29">
        <f t="shared" si="16"/>
        <v>340</v>
      </c>
      <c r="E72" s="29">
        <f t="shared" si="17"/>
        <v>204</v>
      </c>
      <c r="F72" s="29">
        <f t="shared" si="18"/>
        <v>340</v>
      </c>
      <c r="G72" s="29" t="str">
        <f>IF(B72&lt;3,"",VLOOKUP(B72,随机目标!$BC$2:$BG$17,5,0))</f>
        <v>pack,1232</v>
      </c>
      <c r="H72" s="29">
        <f>INT(C72*产出设定!$C$4)</f>
        <v>306</v>
      </c>
      <c r="I72" s="29">
        <f>INT(D72*产出设定!$C$4)</f>
        <v>510</v>
      </c>
      <c r="J72" s="29">
        <f>FLOOR(产出设定!$C$10*价值设定!M71,5)</f>
        <v>155</v>
      </c>
      <c r="K72" s="29">
        <f>INT(C72*产出设定!$C$5)</f>
        <v>408</v>
      </c>
      <c r="L72" s="29">
        <f>INT(D72*产出设定!$C$5)</f>
        <v>680</v>
      </c>
      <c r="M72" s="29">
        <f>FLOOR(产出设定!$C$11*价值设定!M71,5)</f>
        <v>205</v>
      </c>
      <c r="N72" s="29">
        <f>MAX(INT(E72*产出设定!$C$6*产出设定!$C$7),200)</f>
        <v>510</v>
      </c>
      <c r="O72" s="29">
        <f>INT(H72*产出设定!$C$6*产出设定!$C$7)</f>
        <v>765</v>
      </c>
      <c r="P72" s="29">
        <f>INT(K72*产出设定!$C$6*产出设定!$C$7)</f>
        <v>1020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pack,10069;pack,1232;pack,401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7</v>
      </c>
      <c r="AA72" s="29">
        <f>CEILING((H72*5+O72)/价值设定!L71+I72/价值设定!K71+J72/价值设定!M71,0.1)</f>
        <v>17.5</v>
      </c>
      <c r="AB72" s="29">
        <f>CEILING((K72*5+P72)/价值设定!L71+L72/价值设定!K71+M72/价值设定!M71,0.1)</f>
        <v>23.3</v>
      </c>
    </row>
    <row r="73" spans="1:28" x14ac:dyDescent="0.15">
      <c r="A73" s="29">
        <v>70</v>
      </c>
      <c r="B73" s="29">
        <f t="shared" si="14"/>
        <v>13</v>
      </c>
      <c r="C73" s="29">
        <f t="shared" si="15"/>
        <v>204</v>
      </c>
      <c r="D73" s="29">
        <f t="shared" si="16"/>
        <v>340</v>
      </c>
      <c r="E73" s="29">
        <f t="shared" si="17"/>
        <v>204</v>
      </c>
      <c r="F73" s="29">
        <f t="shared" si="18"/>
        <v>340</v>
      </c>
      <c r="G73" s="29" t="str">
        <f>IF(B73&lt;3,"",VLOOKUP(B73,随机目标!$BC$2:$BG$17,5,0))</f>
        <v>pack,1232</v>
      </c>
      <c r="H73" s="29">
        <f>INT(C73*产出设定!$C$4)</f>
        <v>306</v>
      </c>
      <c r="I73" s="29">
        <f>INT(D73*产出设定!$C$4)</f>
        <v>510</v>
      </c>
      <c r="J73" s="29">
        <f>FLOOR(产出设定!$C$10*价值设定!M72,5)</f>
        <v>155</v>
      </c>
      <c r="K73" s="29">
        <f>INT(C73*产出设定!$C$5)</f>
        <v>408</v>
      </c>
      <c r="L73" s="29">
        <f>INT(D73*产出设定!$C$5)</f>
        <v>680</v>
      </c>
      <c r="M73" s="29">
        <f>FLOOR(产出设定!$C$11*价值设定!M72,5)</f>
        <v>210</v>
      </c>
      <c r="N73" s="29">
        <f>MAX(INT(E73*产出设定!$C$6*产出设定!$C$7),200)</f>
        <v>510</v>
      </c>
      <c r="O73" s="29">
        <f>INT(H73*产出设定!$C$6*产出设定!$C$7)</f>
        <v>765</v>
      </c>
      <c r="P73" s="29">
        <f>INT(K73*产出设定!$C$6*产出设定!$C$7)</f>
        <v>1020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6.9</v>
      </c>
      <c r="AA73" s="29">
        <f>CEILING((H73*5+O73)/价值设定!L72+I73/价值设定!K72+J73/价值设定!M72,0.1)</f>
        <v>17.400000000000002</v>
      </c>
      <c r="AB73" s="29">
        <f>CEILING((K73*5+P73)/价值设定!L72+L73/价值设定!K72+M73/价值设定!M72,0.1)</f>
        <v>23.400000000000002</v>
      </c>
    </row>
    <row r="74" spans="1:28" x14ac:dyDescent="0.15">
      <c r="A74" s="29">
        <v>71</v>
      </c>
      <c r="B74" s="29">
        <f t="shared" si="14"/>
        <v>13</v>
      </c>
      <c r="C74" s="29">
        <f t="shared" si="15"/>
        <v>204</v>
      </c>
      <c r="D74" s="29">
        <f t="shared" si="16"/>
        <v>340</v>
      </c>
      <c r="E74" s="29">
        <f t="shared" si="17"/>
        <v>204</v>
      </c>
      <c r="F74" s="29">
        <f t="shared" si="18"/>
        <v>340</v>
      </c>
      <c r="G74" s="29" t="str">
        <f>IF(B74&lt;3,"",VLOOKUP(B74,随机目标!$BC$2:$BG$17,5,0))</f>
        <v>pack,1232</v>
      </c>
      <c r="H74" s="29">
        <f>INT(C74*产出设定!$C$4)</f>
        <v>306</v>
      </c>
      <c r="I74" s="29">
        <f>INT(D74*产出设定!$C$4)</f>
        <v>510</v>
      </c>
      <c r="J74" s="29">
        <f>FLOOR(产出设定!$C$10*价值设定!M73,5)</f>
        <v>155</v>
      </c>
      <c r="K74" s="29">
        <f>INT(C74*产出设定!$C$5)</f>
        <v>408</v>
      </c>
      <c r="L74" s="29">
        <f>INT(D74*产出设定!$C$5)</f>
        <v>680</v>
      </c>
      <c r="M74" s="29">
        <f>FLOOR(产出设定!$C$11*价值设定!M73,5)</f>
        <v>210</v>
      </c>
      <c r="N74" s="29">
        <f>MAX(INT(E74*产出设定!$C$6*产出设定!$C$7),200)</f>
        <v>510</v>
      </c>
      <c r="O74" s="29">
        <f>INT(H74*产出设定!$C$6*产出设定!$C$7)</f>
        <v>765</v>
      </c>
      <c r="P74" s="29">
        <f>INT(K74*产出设定!$C$6*产出设定!$C$7)</f>
        <v>1020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6.9</v>
      </c>
      <c r="AA74" s="29">
        <f>CEILING((H74*5+O74)/价值设定!L73+I74/价值设定!K73+J74/价值设定!M73,0.1)</f>
        <v>17.3</v>
      </c>
      <c r="AB74" s="29">
        <f>CEILING((K74*5+P74)/价值设定!L73+L74/价值设定!K73+M74/价值设定!M73,0.1)</f>
        <v>23.200000000000003</v>
      </c>
    </row>
    <row r="75" spans="1:28" x14ac:dyDescent="0.15">
      <c r="A75" s="29">
        <v>72</v>
      </c>
      <c r="B75" s="29">
        <f t="shared" si="14"/>
        <v>14</v>
      </c>
      <c r="C75" s="29">
        <f t="shared" si="15"/>
        <v>207</v>
      </c>
      <c r="D75" s="29">
        <f t="shared" si="16"/>
        <v>345</v>
      </c>
      <c r="E75" s="29">
        <f t="shared" si="17"/>
        <v>207</v>
      </c>
      <c r="F75" s="29">
        <f t="shared" si="18"/>
        <v>345</v>
      </c>
      <c r="G75" s="29" t="str">
        <f>IF(B75&lt;3,"",VLOOKUP(B75,随机目标!$BC$2:$BG$17,5,0))</f>
        <v>pack,1233</v>
      </c>
      <c r="H75" s="29">
        <f>INT(C75*产出设定!$C$4)</f>
        <v>310</v>
      </c>
      <c r="I75" s="29">
        <f>INT(D75*产出设定!$C$4)</f>
        <v>517</v>
      </c>
      <c r="J75" s="29">
        <f>FLOOR(产出设定!$C$10*价值设定!M74,5)</f>
        <v>155</v>
      </c>
      <c r="K75" s="29">
        <f>INT(C75*产出设定!$C$5)</f>
        <v>414</v>
      </c>
      <c r="L75" s="29">
        <f>INT(D75*产出设定!$C$5)</f>
        <v>690</v>
      </c>
      <c r="M75" s="29">
        <f>FLOOR(产出设定!$C$11*价值设定!M74,5)</f>
        <v>210</v>
      </c>
      <c r="N75" s="29">
        <f>MAX(INT(E75*产出设定!$C$6*产出设定!$C$7),200)</f>
        <v>517</v>
      </c>
      <c r="O75" s="29">
        <f>INT(H75*产出设定!$C$6*产出设定!$C$7)</f>
        <v>775</v>
      </c>
      <c r="P75" s="29">
        <f>INT(K75*产出设定!$C$6*产出设定!$C$7)</f>
        <v>1035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pack,10072;pack,1233;pack,401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6.9</v>
      </c>
      <c r="AA75" s="29">
        <f>CEILING((H75*5+O75)/价值设定!L74+I75/价值设定!K74+J75/价值设定!M74,0.1)</f>
        <v>17.3</v>
      </c>
      <c r="AB75" s="29">
        <f>CEILING((K75*5+P75)/价值设定!L74+L75/价值设定!K74+M75/价值设定!M74,0.1)</f>
        <v>23.3</v>
      </c>
    </row>
    <row r="76" spans="1:28" x14ac:dyDescent="0.15">
      <c r="A76" s="29">
        <v>73</v>
      </c>
      <c r="B76" s="29">
        <f t="shared" si="14"/>
        <v>14</v>
      </c>
      <c r="C76" s="29">
        <f t="shared" si="15"/>
        <v>207</v>
      </c>
      <c r="D76" s="29">
        <f t="shared" si="16"/>
        <v>345</v>
      </c>
      <c r="E76" s="29">
        <f t="shared" si="17"/>
        <v>207</v>
      </c>
      <c r="F76" s="29">
        <f t="shared" si="18"/>
        <v>345</v>
      </c>
      <c r="G76" s="29" t="str">
        <f>IF(B76&lt;3,"",VLOOKUP(B76,随机目标!$BC$2:$BG$17,5,0))</f>
        <v>pack,1233</v>
      </c>
      <c r="H76" s="29">
        <f>INT(C76*产出设定!$C$4)</f>
        <v>310</v>
      </c>
      <c r="I76" s="29">
        <f>INT(D76*产出设定!$C$4)</f>
        <v>517</v>
      </c>
      <c r="J76" s="29">
        <f>FLOOR(产出设定!$C$10*价值设定!M75,5)</f>
        <v>155</v>
      </c>
      <c r="K76" s="29">
        <f>INT(C76*产出设定!$C$5)</f>
        <v>414</v>
      </c>
      <c r="L76" s="29">
        <f>INT(D76*产出设定!$C$5)</f>
        <v>690</v>
      </c>
      <c r="M76" s="29">
        <f>FLOOR(产出设定!$C$11*价值设定!M75,5)</f>
        <v>210</v>
      </c>
      <c r="N76" s="29">
        <f>MAX(INT(E76*产出设定!$C$6*产出设定!$C$7),200)</f>
        <v>517</v>
      </c>
      <c r="O76" s="29">
        <f>INT(H76*产出设定!$C$6*产出设定!$C$7)</f>
        <v>775</v>
      </c>
      <c r="P76" s="29">
        <f>INT(K76*产出设定!$C$6*产出设定!$C$7)</f>
        <v>1035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pack,10073;pack,1233;pack,401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6.8000000000000007</v>
      </c>
      <c r="AA76" s="29">
        <f>CEILING((H76*5+O76)/价值设定!L75+I76/价值设定!K75+J76/价值设定!M75,0.1)</f>
        <v>17.2</v>
      </c>
      <c r="AB76" s="29">
        <f>CEILING((K76*5+P76)/价值设定!L75+L76/价值设定!K75+M76/价值设定!M75,0.1)</f>
        <v>23.1</v>
      </c>
    </row>
    <row r="77" spans="1:28" x14ac:dyDescent="0.15">
      <c r="A77" s="29">
        <v>74</v>
      </c>
      <c r="B77" s="29">
        <f t="shared" si="14"/>
        <v>14</v>
      </c>
      <c r="C77" s="29">
        <f t="shared" si="15"/>
        <v>207</v>
      </c>
      <c r="D77" s="29">
        <f t="shared" si="16"/>
        <v>345</v>
      </c>
      <c r="E77" s="29">
        <f t="shared" si="17"/>
        <v>207</v>
      </c>
      <c r="F77" s="29">
        <f t="shared" si="18"/>
        <v>345</v>
      </c>
      <c r="G77" s="29" t="str">
        <f>IF(B77&lt;3,"",VLOOKUP(B77,随机目标!$BC$2:$BG$17,5,0))</f>
        <v>pack,1233</v>
      </c>
      <c r="H77" s="29">
        <f>INT(C77*产出设定!$C$4)</f>
        <v>310</v>
      </c>
      <c r="I77" s="29">
        <f>INT(D77*产出设定!$C$4)</f>
        <v>517</v>
      </c>
      <c r="J77" s="29">
        <f>FLOOR(产出设定!$C$10*价值设定!M76,5)</f>
        <v>160</v>
      </c>
      <c r="K77" s="29">
        <f>INT(C77*产出设定!$C$5)</f>
        <v>414</v>
      </c>
      <c r="L77" s="29">
        <f>INT(D77*产出设定!$C$5)</f>
        <v>690</v>
      </c>
      <c r="M77" s="29">
        <f>FLOOR(产出设定!$C$11*价值设定!M76,5)</f>
        <v>210</v>
      </c>
      <c r="N77" s="29">
        <f>MAX(INT(E77*产出设定!$C$6*产出设定!$C$7),200)</f>
        <v>517</v>
      </c>
      <c r="O77" s="29">
        <f>INT(H77*产出设定!$C$6*产出设定!$C$7)</f>
        <v>775</v>
      </c>
      <c r="P77" s="29">
        <f>INT(K77*产出设定!$C$6*产出设定!$C$7)</f>
        <v>1035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pack,10074;pack,1233;pack,401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6.8000000000000007</v>
      </c>
      <c r="AA77" s="29">
        <f>CEILING((H77*5+O77)/价值设定!L76+I77/价值设定!K76+J77/价值设定!M76,0.1)</f>
        <v>17.3</v>
      </c>
      <c r="AB77" s="29">
        <f>CEILING((K77*5+P77)/价值设定!L76+L77/价值设定!K76+M77/价值设定!M76,0.1)</f>
        <v>22.900000000000002</v>
      </c>
    </row>
    <row r="78" spans="1:28" x14ac:dyDescent="0.15">
      <c r="A78" s="29">
        <v>75</v>
      </c>
      <c r="B78" s="29">
        <f t="shared" si="14"/>
        <v>14</v>
      </c>
      <c r="C78" s="29">
        <f t="shared" si="15"/>
        <v>210</v>
      </c>
      <c r="D78" s="29">
        <f t="shared" si="16"/>
        <v>350</v>
      </c>
      <c r="E78" s="29">
        <f t="shared" si="17"/>
        <v>210</v>
      </c>
      <c r="F78" s="29">
        <f t="shared" si="18"/>
        <v>350</v>
      </c>
      <c r="G78" s="29" t="str">
        <f>IF(B78&lt;3,"",VLOOKUP(B78,随机目标!$BC$2:$BG$17,5,0))</f>
        <v>pack,1233</v>
      </c>
      <c r="H78" s="29">
        <f>INT(C78*产出设定!$C$4)</f>
        <v>315</v>
      </c>
      <c r="I78" s="29">
        <f>INT(D78*产出设定!$C$4)</f>
        <v>525</v>
      </c>
      <c r="J78" s="29">
        <f>FLOOR(产出设定!$C$10*价值设定!M77,5)</f>
        <v>160</v>
      </c>
      <c r="K78" s="29">
        <f>INT(C78*产出设定!$C$5)</f>
        <v>420</v>
      </c>
      <c r="L78" s="29">
        <f>INT(D78*产出设定!$C$5)</f>
        <v>700</v>
      </c>
      <c r="M78" s="29">
        <f>FLOOR(产出设定!$C$11*价值设定!M77,5)</f>
        <v>215</v>
      </c>
      <c r="N78" s="29">
        <f>MAX(INT(E78*产出设定!$C$6*产出设定!$C$7),200)</f>
        <v>525</v>
      </c>
      <c r="O78" s="29">
        <f>INT(H78*产出设定!$C$6*产出设定!$C$7)</f>
        <v>787</v>
      </c>
      <c r="P78" s="29">
        <f>INT(K78*产出设定!$C$6*产出设定!$C$7)</f>
        <v>1050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pack,10075;pack,1233;pack,401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6.8000000000000007</v>
      </c>
      <c r="AA78" s="29">
        <f>CEILING((H78*5+O78)/价值设定!L77+I78/价值设定!K77+J78/价值设定!M77,0.1)</f>
        <v>17.400000000000002</v>
      </c>
      <c r="AB78" s="29">
        <f>CEILING((K78*5+P78)/价值设定!L77+L78/价值设定!K77+M78/价值设定!M77,0.1)</f>
        <v>23.200000000000003</v>
      </c>
    </row>
    <row r="79" spans="1:28" x14ac:dyDescent="0.15">
      <c r="A79" s="29">
        <v>76</v>
      </c>
      <c r="B79" s="29">
        <f t="shared" si="14"/>
        <v>14</v>
      </c>
      <c r="C79" s="29">
        <f t="shared" si="15"/>
        <v>210</v>
      </c>
      <c r="D79" s="29">
        <f t="shared" si="16"/>
        <v>350</v>
      </c>
      <c r="E79" s="29">
        <f t="shared" si="17"/>
        <v>210</v>
      </c>
      <c r="F79" s="29">
        <f t="shared" si="18"/>
        <v>350</v>
      </c>
      <c r="G79" s="29" t="str">
        <f>IF(B79&lt;3,"",VLOOKUP(B79,随机目标!$BC$2:$BG$17,5,0))</f>
        <v>pack,1233</v>
      </c>
      <c r="H79" s="29">
        <f>INT(C79*产出设定!$C$4)</f>
        <v>315</v>
      </c>
      <c r="I79" s="29">
        <f>INT(D79*产出设定!$C$4)</f>
        <v>525</v>
      </c>
      <c r="J79" s="29">
        <f>FLOOR(产出设定!$C$10*价值设定!M78,5)</f>
        <v>160</v>
      </c>
      <c r="K79" s="29">
        <f>INT(C79*产出设定!$C$5)</f>
        <v>420</v>
      </c>
      <c r="L79" s="29">
        <f>INT(D79*产出设定!$C$5)</f>
        <v>700</v>
      </c>
      <c r="M79" s="29">
        <f>FLOOR(产出设定!$C$11*价值设定!M78,5)</f>
        <v>215</v>
      </c>
      <c r="N79" s="29">
        <f>MAX(INT(E79*产出设定!$C$6*产出设定!$C$7),200)</f>
        <v>525</v>
      </c>
      <c r="O79" s="29">
        <f>INT(H79*产出设定!$C$6*产出设定!$C$7)</f>
        <v>787</v>
      </c>
      <c r="P79" s="29">
        <f>INT(K79*产出设定!$C$6*产出设定!$C$7)</f>
        <v>1050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pack,10076;pack,1233;pack,401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6.8000000000000007</v>
      </c>
      <c r="AA79" s="29">
        <f>CEILING((H79*5+O79)/价值设定!L78+I79/价值设定!K78+J79/价值设定!M78,0.1)</f>
        <v>17.2</v>
      </c>
      <c r="AB79" s="29">
        <f>CEILING((K79*5+P79)/价值设定!L78+L79/价值设定!K78+M79/价值设定!M78,0.1)</f>
        <v>23.1</v>
      </c>
    </row>
    <row r="80" spans="1:28" x14ac:dyDescent="0.15">
      <c r="A80" s="29">
        <v>77</v>
      </c>
      <c r="B80" s="29">
        <f t="shared" si="14"/>
        <v>14</v>
      </c>
      <c r="C80" s="29">
        <f t="shared" si="15"/>
        <v>210</v>
      </c>
      <c r="D80" s="29">
        <f t="shared" si="16"/>
        <v>350</v>
      </c>
      <c r="E80" s="29">
        <f t="shared" si="17"/>
        <v>210</v>
      </c>
      <c r="F80" s="29">
        <f t="shared" si="18"/>
        <v>350</v>
      </c>
      <c r="G80" s="29" t="str">
        <f>IF(B80&lt;3,"",VLOOKUP(B80,随机目标!$BC$2:$BG$17,5,0))</f>
        <v>pack,1233</v>
      </c>
      <c r="H80" s="29">
        <f>INT(C80*产出设定!$C$4)</f>
        <v>315</v>
      </c>
      <c r="I80" s="29">
        <f>INT(D80*产出设定!$C$4)</f>
        <v>525</v>
      </c>
      <c r="J80" s="29">
        <f>FLOOR(产出设定!$C$10*价值设定!M79,5)</f>
        <v>160</v>
      </c>
      <c r="K80" s="29">
        <f>INT(C80*产出设定!$C$5)</f>
        <v>420</v>
      </c>
      <c r="L80" s="29">
        <f>INT(D80*产出设定!$C$5)</f>
        <v>700</v>
      </c>
      <c r="M80" s="29">
        <f>FLOOR(产出设定!$C$11*价值设定!M79,5)</f>
        <v>215</v>
      </c>
      <c r="N80" s="29">
        <f>MAX(INT(E80*产出设定!$C$6*产出设定!$C$7),200)</f>
        <v>525</v>
      </c>
      <c r="O80" s="29">
        <f>INT(H80*产出设定!$C$6*产出设定!$C$7)</f>
        <v>787</v>
      </c>
      <c r="P80" s="29">
        <f>INT(K80*产出设定!$C$6*产出设定!$C$7)</f>
        <v>1050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pack,10077;pack,1233;pack,401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6.7</v>
      </c>
      <c r="AA80" s="29">
        <f>CEILING((H80*5+O80)/价值设定!L79+I80/价值设定!K79+J80/价值设定!M79,0.1)</f>
        <v>17.100000000000001</v>
      </c>
      <c r="AB80" s="29">
        <f>CEILING((K80*5+P80)/价值设定!L79+L80/价值设定!K79+M80/价值设定!M79,0.1)</f>
        <v>22.900000000000002</v>
      </c>
    </row>
    <row r="81" spans="1:28" x14ac:dyDescent="0.15">
      <c r="A81" s="29">
        <v>78</v>
      </c>
      <c r="B81" s="29">
        <f t="shared" si="14"/>
        <v>14</v>
      </c>
      <c r="C81" s="29">
        <f t="shared" si="15"/>
        <v>213</v>
      </c>
      <c r="D81" s="29">
        <f t="shared" si="16"/>
        <v>355</v>
      </c>
      <c r="E81" s="29">
        <f t="shared" si="17"/>
        <v>213</v>
      </c>
      <c r="F81" s="29">
        <f t="shared" si="18"/>
        <v>355</v>
      </c>
      <c r="G81" s="29" t="str">
        <f>IF(B81&lt;3,"",VLOOKUP(B81,随机目标!$BC$2:$BG$17,5,0))</f>
        <v>pack,1233</v>
      </c>
      <c r="H81" s="29">
        <f>INT(C81*产出设定!$C$4)</f>
        <v>319</v>
      </c>
      <c r="I81" s="29">
        <f>INT(D81*产出设定!$C$4)</f>
        <v>532</v>
      </c>
      <c r="J81" s="29">
        <f>FLOOR(产出设定!$C$10*价值设定!M80,5)</f>
        <v>160</v>
      </c>
      <c r="K81" s="29">
        <f>INT(C81*产出设定!$C$5)</f>
        <v>426</v>
      </c>
      <c r="L81" s="29">
        <f>INT(D81*产出设定!$C$5)</f>
        <v>710</v>
      </c>
      <c r="M81" s="29">
        <f>FLOOR(产出设定!$C$11*价值设定!M80,5)</f>
        <v>215</v>
      </c>
      <c r="N81" s="29">
        <f>MAX(INT(E81*产出设定!$C$6*产出设定!$C$7),200)</f>
        <v>532</v>
      </c>
      <c r="O81" s="29">
        <f>INT(H81*产出设定!$C$6*产出设定!$C$7)</f>
        <v>797</v>
      </c>
      <c r="P81" s="29">
        <f>INT(K81*产出设定!$C$6*产出设定!$C$7)</f>
        <v>1065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6.8000000000000007</v>
      </c>
      <c r="AA81" s="29">
        <f>CEILING((H81*5+O81)/价值设定!L80+I81/价值设定!K80+J81/价值设定!M80,0.1)</f>
        <v>17.2</v>
      </c>
      <c r="AB81" s="29">
        <f>CEILING((K81*5+P81)/价值设定!L80+L81/价值设定!K80+M81/价值设定!M80,0.1)</f>
        <v>23</v>
      </c>
    </row>
    <row r="82" spans="1:28" x14ac:dyDescent="0.15">
      <c r="A82" s="29">
        <v>79</v>
      </c>
      <c r="B82" s="29">
        <f t="shared" si="14"/>
        <v>14</v>
      </c>
      <c r="C82" s="29">
        <f t="shared" si="15"/>
        <v>213</v>
      </c>
      <c r="D82" s="29">
        <f t="shared" si="16"/>
        <v>355</v>
      </c>
      <c r="E82" s="29">
        <f t="shared" si="17"/>
        <v>213</v>
      </c>
      <c r="F82" s="29">
        <f t="shared" si="18"/>
        <v>355</v>
      </c>
      <c r="G82" s="29" t="str">
        <f>IF(B82&lt;3,"",VLOOKUP(B82,随机目标!$BC$2:$BG$17,5,0))</f>
        <v>pack,1233</v>
      </c>
      <c r="H82" s="29">
        <f>INT(C82*产出设定!$C$4)</f>
        <v>319</v>
      </c>
      <c r="I82" s="29">
        <f>INT(D82*产出设定!$C$4)</f>
        <v>532</v>
      </c>
      <c r="J82" s="29">
        <f>FLOOR(产出设定!$C$10*价值设定!M81,5)</f>
        <v>160</v>
      </c>
      <c r="K82" s="29">
        <f>INT(C82*产出设定!$C$5)</f>
        <v>426</v>
      </c>
      <c r="L82" s="29">
        <f>INT(D82*产出设定!$C$5)</f>
        <v>710</v>
      </c>
      <c r="M82" s="29">
        <f>FLOOR(产出设定!$C$11*价值设定!M81,5)</f>
        <v>215</v>
      </c>
      <c r="N82" s="29">
        <f>MAX(INT(E82*产出设定!$C$6*产出设定!$C$7),200)</f>
        <v>532</v>
      </c>
      <c r="O82" s="29">
        <f>INT(H82*产出设定!$C$6*产出设定!$C$7)</f>
        <v>797</v>
      </c>
      <c r="P82" s="29">
        <f>INT(K82*产出设定!$C$6*产出设定!$C$7)</f>
        <v>1065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6.7</v>
      </c>
      <c r="AA82" s="29">
        <f>CEILING((H82*5+O82)/价值设定!L81+I82/价值设定!K81+J82/价值设定!M81,0.1)</f>
        <v>17</v>
      </c>
      <c r="AB82" s="29">
        <f>CEILING((K82*5+P82)/价值设定!L81+L82/价值设定!K81+M82/价值设定!M81,0.1)</f>
        <v>22.8</v>
      </c>
    </row>
    <row r="83" spans="1:28" x14ac:dyDescent="0.15">
      <c r="A83" s="29">
        <v>80</v>
      </c>
      <c r="B83" s="29">
        <f t="shared" si="14"/>
        <v>14</v>
      </c>
      <c r="C83" s="29">
        <f t="shared" si="15"/>
        <v>213</v>
      </c>
      <c r="D83" s="29">
        <f t="shared" si="16"/>
        <v>355</v>
      </c>
      <c r="E83" s="29">
        <f t="shared" si="17"/>
        <v>213</v>
      </c>
      <c r="F83" s="29">
        <f t="shared" si="18"/>
        <v>355</v>
      </c>
      <c r="G83" s="29" t="str">
        <f>IF(B83&lt;3,"",VLOOKUP(B83,随机目标!$BC$2:$BG$17,5,0))</f>
        <v>pack,1233</v>
      </c>
      <c r="H83" s="29">
        <f>INT(C83*产出设定!$C$4)</f>
        <v>319</v>
      </c>
      <c r="I83" s="29">
        <f>INT(D83*产出设定!$C$4)</f>
        <v>532</v>
      </c>
      <c r="J83" s="29">
        <f>FLOOR(产出设定!$C$10*价值设定!M82,5)</f>
        <v>165</v>
      </c>
      <c r="K83" s="29">
        <f>INT(C83*产出设定!$C$5)</f>
        <v>426</v>
      </c>
      <c r="L83" s="29">
        <f>INT(D83*产出设定!$C$5)</f>
        <v>710</v>
      </c>
      <c r="M83" s="29">
        <f>FLOOR(产出设定!$C$11*价值设定!M82,5)</f>
        <v>220</v>
      </c>
      <c r="N83" s="29">
        <f>MAX(INT(E83*产出设定!$C$6*产出设定!$C$7),200)</f>
        <v>532</v>
      </c>
      <c r="O83" s="29">
        <f>INT(H83*产出设定!$C$6*产出设定!$C$7)</f>
        <v>797</v>
      </c>
      <c r="P83" s="29">
        <f>INT(K83*产出设定!$C$6*产出设定!$C$7)</f>
        <v>1065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6.7</v>
      </c>
      <c r="AA83" s="29">
        <f>CEILING((H83*5+O83)/价值设定!L82+I83/价值设定!K82+J83/价值设定!M82,0.1)</f>
        <v>17.2</v>
      </c>
      <c r="AB83" s="29">
        <f>CEILING((K83*5+P83)/价值设定!L82+L83/价值设定!K82+M83/价值设定!M82,0.1)</f>
        <v>22.900000000000002</v>
      </c>
    </row>
    <row r="84" spans="1:28" x14ac:dyDescent="0.15">
      <c r="A84" s="29">
        <v>81</v>
      </c>
      <c r="B84" s="29">
        <f t="shared" si="14"/>
        <v>14</v>
      </c>
      <c r="C84" s="29">
        <f t="shared" si="15"/>
        <v>216</v>
      </c>
      <c r="D84" s="29">
        <f t="shared" si="16"/>
        <v>360</v>
      </c>
      <c r="E84" s="29">
        <f t="shared" si="17"/>
        <v>216</v>
      </c>
      <c r="F84" s="29">
        <f t="shared" si="18"/>
        <v>360</v>
      </c>
      <c r="G84" s="29" t="str">
        <f>IF(B84&lt;3,"",VLOOKUP(B84,随机目标!$BC$2:$BG$17,5,0))</f>
        <v>pack,1233</v>
      </c>
      <c r="H84" s="29">
        <f>INT(C84*产出设定!$C$4)</f>
        <v>324</v>
      </c>
      <c r="I84" s="29">
        <f>INT(D84*产出设定!$C$4)</f>
        <v>540</v>
      </c>
      <c r="J84" s="29">
        <f>FLOOR(产出设定!$C$10*价值设定!M83,5)</f>
        <v>165</v>
      </c>
      <c r="K84" s="29">
        <f>INT(C84*产出设定!$C$5)</f>
        <v>432</v>
      </c>
      <c r="L84" s="29">
        <f>INT(D84*产出设定!$C$5)</f>
        <v>720</v>
      </c>
      <c r="M84" s="29">
        <f>FLOOR(产出设定!$C$11*价值设定!M83,5)</f>
        <v>220</v>
      </c>
      <c r="N84" s="29">
        <f>MAX(INT(E84*产出设定!$C$6*产出设定!$C$7),200)</f>
        <v>540</v>
      </c>
      <c r="O84" s="29">
        <f>INT(H84*产出设定!$C$6*产出设定!$C$7)</f>
        <v>810</v>
      </c>
      <c r="P84" s="29">
        <f>INT(K84*产出设定!$C$6*产出设定!$C$7)</f>
        <v>1080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6.7</v>
      </c>
      <c r="AA84" s="29">
        <f>CEILING((H84*5+O84)/价值设定!L83+I84/价值设定!K83+J84/价值设定!M83,0.1)</f>
        <v>17.2</v>
      </c>
      <c r="AB84" s="29">
        <f>CEILING((K84*5+P84)/价值设定!L83+L84/价值设定!K83+M84/价值设定!M83,0.1)</f>
        <v>22.900000000000002</v>
      </c>
    </row>
    <row r="85" spans="1:28" x14ac:dyDescent="0.15">
      <c r="A85" s="29">
        <v>82</v>
      </c>
      <c r="B85" s="29">
        <f t="shared" si="14"/>
        <v>14</v>
      </c>
      <c r="C85" s="29">
        <f t="shared" si="15"/>
        <v>216</v>
      </c>
      <c r="D85" s="29">
        <f t="shared" si="16"/>
        <v>360</v>
      </c>
      <c r="E85" s="29">
        <f t="shared" si="17"/>
        <v>216</v>
      </c>
      <c r="F85" s="29">
        <f t="shared" si="18"/>
        <v>360</v>
      </c>
      <c r="G85" s="29" t="str">
        <f>IF(B85&lt;3,"",VLOOKUP(B85,随机目标!$BC$2:$BG$17,5,0))</f>
        <v>pack,1233</v>
      </c>
      <c r="H85" s="29">
        <f>INT(C85*产出设定!$C$4)</f>
        <v>324</v>
      </c>
      <c r="I85" s="29">
        <f>INT(D85*产出设定!$C$4)</f>
        <v>540</v>
      </c>
      <c r="J85" s="29">
        <f>FLOOR(产出设定!$C$10*价值设定!M84,5)</f>
        <v>165</v>
      </c>
      <c r="K85" s="29">
        <f>INT(C85*产出设定!$C$5)</f>
        <v>432</v>
      </c>
      <c r="L85" s="29">
        <f>INT(D85*产出设定!$C$5)</f>
        <v>720</v>
      </c>
      <c r="M85" s="29">
        <f>FLOOR(产出设定!$C$11*价值设定!M84,5)</f>
        <v>220</v>
      </c>
      <c r="N85" s="29">
        <f>MAX(INT(E85*产出设定!$C$6*产出设定!$C$7),200)</f>
        <v>540</v>
      </c>
      <c r="O85" s="29">
        <f>INT(H85*产出设定!$C$6*产出设定!$C$7)</f>
        <v>810</v>
      </c>
      <c r="P85" s="29">
        <f>INT(K85*产出设定!$C$6*产出设定!$C$7)</f>
        <v>1080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6.7</v>
      </c>
      <c r="AA85" s="29">
        <f>CEILING((H85*5+O85)/价值设定!L84+I85/价值设定!K84+J85/价值设定!M84,0.1)</f>
        <v>17.100000000000001</v>
      </c>
      <c r="AB85" s="29">
        <f>CEILING((K85*5+P85)/价值设定!L84+L85/价值设定!K84+M85/价值设定!M84,0.1)</f>
        <v>22.8</v>
      </c>
    </row>
    <row r="86" spans="1:28" x14ac:dyDescent="0.15">
      <c r="A86" s="29">
        <v>83</v>
      </c>
      <c r="B86" s="29">
        <f t="shared" si="14"/>
        <v>14</v>
      </c>
      <c r="C86" s="29">
        <f t="shared" si="15"/>
        <v>216</v>
      </c>
      <c r="D86" s="29">
        <f t="shared" si="16"/>
        <v>360</v>
      </c>
      <c r="E86" s="29">
        <f t="shared" si="17"/>
        <v>216</v>
      </c>
      <c r="F86" s="29">
        <f t="shared" si="18"/>
        <v>360</v>
      </c>
      <c r="G86" s="29" t="str">
        <f>IF(B86&lt;3,"",VLOOKUP(B86,随机目标!$BC$2:$BG$17,5,0))</f>
        <v>pack,1233</v>
      </c>
      <c r="H86" s="29">
        <f>INT(C86*产出设定!$C$4)</f>
        <v>324</v>
      </c>
      <c r="I86" s="29">
        <f>INT(D86*产出设定!$C$4)</f>
        <v>540</v>
      </c>
      <c r="J86" s="29">
        <f>FLOOR(产出设定!$C$10*价值设定!M85,5)</f>
        <v>165</v>
      </c>
      <c r="K86" s="29">
        <f>INT(C86*产出设定!$C$5)</f>
        <v>432</v>
      </c>
      <c r="L86" s="29">
        <f>INT(D86*产出设定!$C$5)</f>
        <v>720</v>
      </c>
      <c r="M86" s="29">
        <f>FLOOR(产出设定!$C$11*价值设定!M85,5)</f>
        <v>220</v>
      </c>
      <c r="N86" s="29">
        <f>MAX(INT(E86*产出设定!$C$6*产出设定!$C$7),200)</f>
        <v>540</v>
      </c>
      <c r="O86" s="29">
        <f>INT(H86*产出设定!$C$6*产出设定!$C$7)</f>
        <v>810</v>
      </c>
      <c r="P86" s="29">
        <f>INT(K86*产出设定!$C$6*产出设定!$C$7)</f>
        <v>1080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6.6000000000000005</v>
      </c>
      <c r="AA86" s="29">
        <f>CEILING((H86*5+O86)/价值设定!L85+I86/价值设定!K85+J86/价值设定!M85,0.1)</f>
        <v>17</v>
      </c>
      <c r="AB86" s="29">
        <f>CEILING((K86*5+P86)/价值设定!L85+L86/价值设定!K85+M86/价值设定!M85,0.1)</f>
        <v>22.6</v>
      </c>
    </row>
    <row r="87" spans="1:28" x14ac:dyDescent="0.15">
      <c r="A87" s="29">
        <v>84</v>
      </c>
      <c r="B87" s="29">
        <f t="shared" si="14"/>
        <v>15</v>
      </c>
      <c r="C87" s="29">
        <f t="shared" si="15"/>
        <v>220</v>
      </c>
      <c r="D87" s="29">
        <f t="shared" si="16"/>
        <v>367</v>
      </c>
      <c r="E87" s="29">
        <f t="shared" si="17"/>
        <v>220</v>
      </c>
      <c r="F87" s="29">
        <f t="shared" si="18"/>
        <v>367</v>
      </c>
      <c r="G87" s="29" t="str">
        <f>IF(B87&lt;3,"",VLOOKUP(B87,随机目标!$BC$2:$BG$17,5,0))</f>
        <v>pack,1234</v>
      </c>
      <c r="H87" s="29">
        <f>INT(C87*产出设定!$C$4)</f>
        <v>330</v>
      </c>
      <c r="I87" s="29">
        <f>INT(D87*产出设定!$C$4)</f>
        <v>550</v>
      </c>
      <c r="J87" s="29">
        <f>FLOOR(产出设定!$C$10*价值设定!M86,5)</f>
        <v>165</v>
      </c>
      <c r="K87" s="29">
        <f>INT(C87*产出设定!$C$5)</f>
        <v>440</v>
      </c>
      <c r="L87" s="29">
        <f>INT(D87*产出设定!$C$5)</f>
        <v>734</v>
      </c>
      <c r="M87" s="29">
        <f>FLOOR(产出设定!$C$11*价值设定!M86,5)</f>
        <v>220</v>
      </c>
      <c r="N87" s="29">
        <f>MAX(INT(E87*产出设定!$C$6*产出设定!$C$7),200)</f>
        <v>550</v>
      </c>
      <c r="O87" s="29">
        <f>INT(H87*产出设定!$C$6*产出设定!$C$7)</f>
        <v>825</v>
      </c>
      <c r="P87" s="29">
        <f>INT(K87*产出设定!$C$6*产出设定!$C$7)</f>
        <v>1100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pack,10084;pack,1234;pack,401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6.7</v>
      </c>
      <c r="AA87" s="29">
        <f>CEILING((H87*5+O87)/价值设定!L86+I87/价值设定!K86+J87/价值设定!M86,0.1)</f>
        <v>17.100000000000001</v>
      </c>
      <c r="AB87" s="29">
        <f>CEILING((K87*5+P87)/价值设定!L86+L87/价值设定!K86+M87/价值设定!M86,0.1)</f>
        <v>22.700000000000003</v>
      </c>
    </row>
    <row r="88" spans="1:28" x14ac:dyDescent="0.15">
      <c r="A88" s="29">
        <v>85</v>
      </c>
      <c r="B88" s="29">
        <f t="shared" si="14"/>
        <v>15</v>
      </c>
      <c r="C88" s="29">
        <f t="shared" si="15"/>
        <v>220</v>
      </c>
      <c r="D88" s="29">
        <f t="shared" si="16"/>
        <v>367</v>
      </c>
      <c r="E88" s="29">
        <f t="shared" si="17"/>
        <v>220</v>
      </c>
      <c r="F88" s="29">
        <f t="shared" si="18"/>
        <v>367</v>
      </c>
      <c r="G88" s="29" t="str">
        <f>IF(B88&lt;3,"",VLOOKUP(B88,随机目标!$BC$2:$BG$17,5,0))</f>
        <v>pack,1234</v>
      </c>
      <c r="H88" s="29">
        <f>INT(C88*产出设定!$C$4)</f>
        <v>330</v>
      </c>
      <c r="I88" s="29">
        <f>INT(D88*产出设定!$C$4)</f>
        <v>550</v>
      </c>
      <c r="J88" s="29">
        <f>FLOOR(产出设定!$C$10*价值设定!M87,5)</f>
        <v>165</v>
      </c>
      <c r="K88" s="29">
        <f>INT(C88*产出设定!$C$5)</f>
        <v>440</v>
      </c>
      <c r="L88" s="29">
        <f>INT(D88*产出设定!$C$5)</f>
        <v>734</v>
      </c>
      <c r="M88" s="29">
        <f>FLOOR(产出设定!$C$11*价值设定!M87,5)</f>
        <v>225</v>
      </c>
      <c r="N88" s="29">
        <f>MAX(INT(E88*产出设定!$C$6*产出设定!$C$7),200)</f>
        <v>550</v>
      </c>
      <c r="O88" s="29">
        <f>INT(H88*产出设定!$C$6*产出设定!$C$7)</f>
        <v>825</v>
      </c>
      <c r="P88" s="29">
        <f>INT(K88*产出设定!$C$6*产出设定!$C$7)</f>
        <v>1100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pack,10085;pack,1234;pack,401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6.6000000000000005</v>
      </c>
      <c r="AA88" s="29">
        <f>CEILING((H88*5+O88)/价值设定!L87+I88/价值设定!K87+J88/价值设定!M87,0.1)</f>
        <v>17</v>
      </c>
      <c r="AB88" s="29">
        <f>CEILING((K88*5+P88)/价值设定!L87+L88/价值设定!K87+M88/价值设定!M87,0.1)</f>
        <v>22.8</v>
      </c>
    </row>
    <row r="89" spans="1:28" x14ac:dyDescent="0.15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 x14ac:dyDescent="0.15">
      <c r="A90" s="29">
        <v>87</v>
      </c>
      <c r="B90" s="29">
        <f t="shared" si="14"/>
        <v>15</v>
      </c>
      <c r="C90" s="29">
        <f t="shared" si="15"/>
        <v>224</v>
      </c>
      <c r="D90" s="29">
        <f t="shared" si="16"/>
        <v>373</v>
      </c>
      <c r="E90" s="29">
        <f t="shared" si="17"/>
        <v>224</v>
      </c>
      <c r="F90" s="29">
        <f t="shared" si="18"/>
        <v>373</v>
      </c>
      <c r="G90" s="29" t="str">
        <f>IF(B90&lt;3,"",VLOOKUP(B90,随机目标!$BC$2:$BG$17,5,0))</f>
        <v>pack,1234</v>
      </c>
      <c r="H90" s="29">
        <f>INT(C90*产出设定!$C$4)</f>
        <v>336</v>
      </c>
      <c r="I90" s="29">
        <f>INT(D90*产出设定!$C$4)</f>
        <v>559</v>
      </c>
      <c r="J90" s="29">
        <f>FLOOR(产出设定!$C$10*价值设定!M89,5)</f>
        <v>170</v>
      </c>
      <c r="K90" s="29">
        <f>INT(C90*产出设定!$C$5)</f>
        <v>448</v>
      </c>
      <c r="L90" s="29">
        <f>INT(D90*产出设定!$C$5)</f>
        <v>746</v>
      </c>
      <c r="M90" s="29">
        <f>FLOOR(产出设定!$C$11*价值设定!M89,5)</f>
        <v>225</v>
      </c>
      <c r="N90" s="29">
        <f>MAX(INT(E90*产出设定!$C$6*产出设定!$C$7),200)</f>
        <v>560</v>
      </c>
      <c r="O90" s="29">
        <f>INT(H90*产出设定!$C$6*产出设定!$C$7)</f>
        <v>840</v>
      </c>
      <c r="P90" s="29">
        <f>INT(K90*产出设定!$C$6*产出设定!$C$7)</f>
        <v>1120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6.7</v>
      </c>
      <c r="AA90" s="29">
        <f>CEILING((H90*5+O90)/价值设定!L89+I90/价值设定!K89+J90/价值设定!M89,0.1)</f>
        <v>17.100000000000001</v>
      </c>
      <c r="AB90" s="29">
        <f>CEILING((K90*5+P90)/价值设定!L89+L90/价值设定!K89+M90/价值设定!M89,0.1)</f>
        <v>22.8</v>
      </c>
    </row>
    <row r="91" spans="1:28" x14ac:dyDescent="0.15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 x14ac:dyDescent="0.15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 x14ac:dyDescent="0.15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 x14ac:dyDescent="0.15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 x14ac:dyDescent="0.15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 x14ac:dyDescent="0.15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 x14ac:dyDescent="0.15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 x14ac:dyDescent="0.15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 x14ac:dyDescent="0.15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 x14ac:dyDescent="0.15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 x14ac:dyDescent="0.15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 x14ac:dyDescent="0.15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 x14ac:dyDescent="0.15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 enableFormatConditionsCalculation="0"/>
  <dimension ref="A1:CM103"/>
  <sheetViews>
    <sheetView topLeftCell="I44" workbookViewId="0">
      <selection activeCell="S4" sqref="S4:S103"/>
    </sheetView>
  </sheetViews>
  <sheetFormatPr baseColWidth="10" defaultColWidth="11" defaultRowHeight="13" x14ac:dyDescent="0.15"/>
  <cols>
    <col min="1" max="1" width="4.6640625" style="147" bestFit="1" customWidth="1"/>
    <col min="2" max="2" width="3.1640625" style="147" bestFit="1" customWidth="1"/>
    <col min="3" max="3" width="8" style="52" bestFit="1" customWidth="1"/>
    <col min="4" max="6" width="9.6640625" style="52" bestFit="1" customWidth="1"/>
    <col min="7" max="8" width="6.5" style="52" bestFit="1" customWidth="1"/>
    <col min="9" max="9" width="15.1640625" style="52" customWidth="1"/>
    <col min="10" max="10" width="7.5" style="52" customWidth="1"/>
    <col min="11" max="12" width="7.6640625" style="52" customWidth="1"/>
    <col min="13" max="13" width="9" style="52" customWidth="1"/>
    <col min="14" max="14" width="12.6640625" style="52" customWidth="1"/>
    <col min="15" max="18" width="6.6640625" style="147" customWidth="1"/>
    <col min="19" max="19" width="21.1640625" style="147" customWidth="1"/>
    <col min="20" max="20" width="7.1640625" style="147" customWidth="1"/>
    <col min="21" max="21" width="9" style="147" customWidth="1"/>
    <col min="22" max="22" width="18.1640625" style="147" customWidth="1"/>
    <col min="23" max="23" width="6.6640625" style="147" customWidth="1"/>
    <col min="24" max="26" width="7.6640625" style="52" customWidth="1"/>
    <col min="27" max="27" width="15.6640625" style="52" customWidth="1"/>
    <col min="28" max="29" width="5" style="52" customWidth="1"/>
    <col min="30" max="39" width="5" style="147" customWidth="1"/>
    <col min="40" max="53" width="5" style="52" customWidth="1"/>
    <col min="54" max="54" width="6.5" style="51" customWidth="1"/>
    <col min="55" max="60" width="6.5" style="51" hidden="1" customWidth="1"/>
    <col min="61" max="61" width="6.5" style="52" hidden="1" customWidth="1"/>
    <col min="62" max="69" width="8.6640625" style="52" hidden="1" customWidth="1"/>
    <col min="70" max="78" width="0" style="52" hidden="1" customWidth="1"/>
    <col min="79" max="79" width="3.1640625" style="52" bestFit="1" customWidth="1"/>
    <col min="80" max="80" width="7" style="52" customWidth="1"/>
    <col min="81" max="85" width="8" style="52" bestFit="1" customWidth="1"/>
    <col min="86" max="86" width="7.5" style="52" customWidth="1"/>
    <col min="87" max="90" width="8" style="52" bestFit="1" customWidth="1"/>
    <col min="91" max="91" width="7.5" style="52" customWidth="1"/>
    <col min="92" max="16384" width="11" style="52"/>
  </cols>
  <sheetData>
    <row r="1" spans="1:91" x14ac:dyDescent="0.15">
      <c r="BL1" s="52" t="s">
        <v>211</v>
      </c>
    </row>
    <row r="2" spans="1:91" x14ac:dyDescent="0.15">
      <c r="S2" s="183" t="s">
        <v>2313</v>
      </c>
      <c r="T2" s="183"/>
      <c r="U2" s="183"/>
      <c r="V2" s="183"/>
      <c r="AD2" s="147" t="s">
        <v>2025</v>
      </c>
      <c r="AF2" s="147" t="s">
        <v>2026</v>
      </c>
      <c r="AH2" s="147" t="s">
        <v>2027</v>
      </c>
      <c r="AJ2" s="147" t="s">
        <v>2025</v>
      </c>
      <c r="AL2" s="147" t="s">
        <v>2026</v>
      </c>
      <c r="AN2" s="147" t="s">
        <v>2027</v>
      </c>
      <c r="AO2" s="147"/>
      <c r="AP2" s="147" t="s">
        <v>2025</v>
      </c>
      <c r="AQ2" s="147"/>
      <c r="AR2" s="147" t="s">
        <v>2026</v>
      </c>
      <c r="AS2" s="147"/>
      <c r="AT2" s="147" t="s">
        <v>2027</v>
      </c>
      <c r="AU2" s="147"/>
      <c r="AV2" s="147" t="s">
        <v>2025</v>
      </c>
      <c r="AW2" s="147"/>
      <c r="AX2" s="147" t="s">
        <v>2026</v>
      </c>
      <c r="AY2" s="147"/>
      <c r="AZ2" s="147" t="s">
        <v>2027</v>
      </c>
      <c r="BC2" s="51" t="s">
        <v>1970</v>
      </c>
      <c r="BD2" s="51" t="s">
        <v>1973</v>
      </c>
      <c r="BE2" s="51" t="s">
        <v>2341</v>
      </c>
      <c r="BF2" s="51" t="s">
        <v>2342</v>
      </c>
      <c r="BL2" s="148" t="s">
        <v>134</v>
      </c>
      <c r="CB2" s="149" t="s">
        <v>2391</v>
      </c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</row>
    <row r="3" spans="1:91" x14ac:dyDescent="0.15">
      <c r="A3" s="150" t="str">
        <f>怪物产出!A3</f>
        <v>难度</v>
      </c>
      <c r="B3" s="150" t="str">
        <f>怪物产出!B3</f>
        <v>章</v>
      </c>
      <c r="C3" s="149" t="s">
        <v>235</v>
      </c>
      <c r="D3" s="149" t="s">
        <v>264</v>
      </c>
      <c r="E3" s="149" t="s">
        <v>265</v>
      </c>
      <c r="F3" s="149" t="s">
        <v>289</v>
      </c>
      <c r="G3" s="149" t="s">
        <v>1999</v>
      </c>
      <c r="H3" s="149" t="s">
        <v>1999</v>
      </c>
      <c r="I3" s="149" t="s">
        <v>266</v>
      </c>
      <c r="J3" s="149" t="s">
        <v>311</v>
      </c>
      <c r="K3" s="149" t="s">
        <v>1950</v>
      </c>
      <c r="L3" s="149" t="s">
        <v>1951</v>
      </c>
      <c r="M3" s="149" t="s">
        <v>1952</v>
      </c>
      <c r="N3" s="149" t="s">
        <v>1953</v>
      </c>
      <c r="O3" s="150" t="s">
        <v>1976</v>
      </c>
      <c r="P3" s="150" t="s">
        <v>1977</v>
      </c>
      <c r="Q3" s="150" t="s">
        <v>1978</v>
      </c>
      <c r="R3" s="150" t="s">
        <v>1979</v>
      </c>
      <c r="S3" s="149" t="s">
        <v>1950</v>
      </c>
      <c r="T3" s="149" t="s">
        <v>1951</v>
      </c>
      <c r="U3" s="149" t="s">
        <v>1952</v>
      </c>
      <c r="V3" s="149" t="s">
        <v>1953</v>
      </c>
      <c r="W3" s="150"/>
      <c r="X3" s="147"/>
      <c r="AA3" s="52" t="s">
        <v>138</v>
      </c>
      <c r="AB3" s="52" t="s">
        <v>134</v>
      </c>
      <c r="AC3" s="52" t="s">
        <v>212</v>
      </c>
      <c r="AD3" s="151" t="s">
        <v>2028</v>
      </c>
      <c r="AE3" s="151" t="s">
        <v>2028</v>
      </c>
      <c r="AF3" s="151" t="s">
        <v>2028</v>
      </c>
      <c r="AG3" s="151" t="s">
        <v>2028</v>
      </c>
      <c r="AH3" s="151" t="s">
        <v>2028</v>
      </c>
      <c r="AI3" s="151" t="s">
        <v>2028</v>
      </c>
      <c r="AJ3" s="151" t="s">
        <v>1978</v>
      </c>
      <c r="AK3" s="151" t="s">
        <v>1978</v>
      </c>
      <c r="AL3" s="151" t="s">
        <v>1978</v>
      </c>
      <c r="AM3" s="151" t="s">
        <v>1978</v>
      </c>
      <c r="AN3" s="151" t="s">
        <v>1978</v>
      </c>
      <c r="AO3" s="151" t="s">
        <v>1978</v>
      </c>
      <c r="AP3" s="151" t="s">
        <v>1977</v>
      </c>
      <c r="AQ3" s="151" t="s">
        <v>1977</v>
      </c>
      <c r="AR3" s="151" t="s">
        <v>1977</v>
      </c>
      <c r="AS3" s="151" t="s">
        <v>1977</v>
      </c>
      <c r="AT3" s="151" t="s">
        <v>1977</v>
      </c>
      <c r="AU3" s="151" t="s">
        <v>1977</v>
      </c>
      <c r="AV3" s="151" t="s">
        <v>1976</v>
      </c>
      <c r="AW3" s="151" t="s">
        <v>1976</v>
      </c>
      <c r="AX3" s="151" t="s">
        <v>1976</v>
      </c>
      <c r="AY3" s="151" t="s">
        <v>1976</v>
      </c>
      <c r="AZ3" s="151" t="s">
        <v>1976</v>
      </c>
      <c r="BA3" s="151" t="s">
        <v>1976</v>
      </c>
      <c r="BB3" s="152"/>
      <c r="BC3" s="152" t="s">
        <v>2130</v>
      </c>
      <c r="BD3" s="153">
        <v>1</v>
      </c>
      <c r="BE3" s="152">
        <f>VLOOKUP(BD3,价值设定!$I$2:$L$102,3,0)</f>
        <v>51</v>
      </c>
      <c r="BF3" s="152">
        <f>VLOOKUP(BD3,价值设定!$I$2:$L$102,4,0)</f>
        <v>170</v>
      </c>
      <c r="BG3" s="152"/>
      <c r="BH3" s="152"/>
      <c r="BI3" s="154"/>
      <c r="BJ3" s="52" t="s">
        <v>204</v>
      </c>
      <c r="BK3" s="52" t="s">
        <v>205</v>
      </c>
      <c r="BL3" s="83">
        <v>10</v>
      </c>
      <c r="CB3" s="149" t="s">
        <v>2182</v>
      </c>
      <c r="CC3" s="150" t="s">
        <v>2380</v>
      </c>
      <c r="CD3" s="150" t="s">
        <v>2381</v>
      </c>
      <c r="CE3" s="150" t="s">
        <v>2382</v>
      </c>
      <c r="CF3" s="150" t="s">
        <v>2383</v>
      </c>
      <c r="CG3" s="150" t="s">
        <v>2384</v>
      </c>
      <c r="CH3" s="150" t="s">
        <v>2385</v>
      </c>
      <c r="CI3" s="150" t="s">
        <v>2386</v>
      </c>
      <c r="CJ3" s="150" t="s">
        <v>2387</v>
      </c>
      <c r="CK3" s="150" t="s">
        <v>2388</v>
      </c>
      <c r="CL3" s="150" t="s">
        <v>2389</v>
      </c>
      <c r="CM3" s="149" t="s">
        <v>2390</v>
      </c>
    </row>
    <row r="4" spans="1:91" x14ac:dyDescent="0.15">
      <c r="A4" s="147">
        <f>怪物产出!A4</f>
        <v>1</v>
      </c>
      <c r="B4" s="147">
        <f>怪物产出!B4</f>
        <v>1</v>
      </c>
      <c r="C4" s="147">
        <f>VLOOKUP(B4,$AA$65:$AB$79,2,0)</f>
        <v>2</v>
      </c>
      <c r="D4" s="147" t="str">
        <f>价值设定!N3</f>
        <v>coin,510</v>
      </c>
      <c r="E4" s="147" t="str">
        <f>价值设定!O3</f>
        <v>coin,1020</v>
      </c>
      <c r="F4" s="147" t="str">
        <f>价值设定!P3</f>
        <v>coin,2550</v>
      </c>
      <c r="G4" s="51">
        <v>10301</v>
      </c>
      <c r="H4" s="51">
        <v>10401</v>
      </c>
      <c r="I4" s="51" t="str">
        <f t="shared" ref="I4:I35" si="0">VLOOKUP(C4,$AA$82:$AD$86,4,0)</f>
        <v>prop,202,1</v>
      </c>
      <c r="J4" s="51">
        <v>10501</v>
      </c>
      <c r="K4" s="51" t="str">
        <f t="shared" ref="K4:K35" si="1">IF(B4&lt;=5,IF(B4&lt;=2,$AE$63,$AG$63),$AI$63)</f>
        <v>cash,200|100;cash,250|50;cash,300|25;cash,400|10;prop,704,5|300;prop,704,10|150;pack,703|250</v>
      </c>
      <c r="L4" s="51" t="str">
        <f t="shared" ref="L4:L35" si="2">IF(B4&lt;=5,IF(B4&lt;=2,$AK$63,$AM$63),$AO$63)</f>
        <v>prop,704,2|150;pack,406|60;pack,407|10;prop,322,1|50</v>
      </c>
      <c r="M4" s="51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1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147">
        <v>80001</v>
      </c>
      <c r="P4" s="147">
        <f>O4+100</f>
        <v>80101</v>
      </c>
      <c r="Q4" s="147">
        <f>P4+100</f>
        <v>80201</v>
      </c>
      <c r="R4" s="147">
        <f>Q4+100</f>
        <v>80301</v>
      </c>
      <c r="S4" s="51" t="str">
        <f>IF(B4&gt;5,VLOOKUP(B4,随机目标!$BC$2:$BF$17,4,0)&amp;"|"&amp;$AH$18&amp;";","")&amp;K4</f>
        <v>cash,200|100;cash,250|50;cash,300|25;cash,400|10;prop,704,5|300;prop,704,10|150;pack,703|250</v>
      </c>
      <c r="T4" s="51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prop,704,2|150;pack,406|60;pack,407|10;prop,322,1|50</v>
      </c>
      <c r="U4" s="51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1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147" t="s">
        <v>2024</v>
      </c>
      <c r="X4" s="147"/>
      <c r="Y4" s="147"/>
      <c r="AA4" s="52" t="s">
        <v>253</v>
      </c>
      <c r="AB4" s="52">
        <v>10</v>
      </c>
      <c r="AD4" s="155"/>
      <c r="AE4" s="156" t="str">
        <f>IF(AD4="","",AD4/SUM(AD$3:AD$31))</f>
        <v/>
      </c>
      <c r="AF4" s="156"/>
      <c r="AG4" s="156" t="str">
        <f>IF(AF4="","",AF4/SUM(AF$3:AF$31))</f>
        <v/>
      </c>
      <c r="AH4" s="157"/>
      <c r="AI4" s="158" t="str">
        <f>IF(AH4="","",AH4/SUM(AH$3:AH$31))</f>
        <v/>
      </c>
      <c r="AJ4" s="157"/>
      <c r="AK4" s="156" t="str">
        <f>IF(AJ4="","",AJ4/SUM(AJ$3:AJ$31))</f>
        <v/>
      </c>
      <c r="AL4" s="156"/>
      <c r="AM4" s="156" t="str">
        <f>IF(AL4="","",AL4/SUM(AL$3:AL$31))</f>
        <v/>
      </c>
      <c r="AN4" s="157"/>
      <c r="AO4" s="156" t="str">
        <f>IF(AN4="","",AN4/SUM(AN$3:AN$31))</f>
        <v/>
      </c>
      <c r="AP4" s="155"/>
      <c r="AQ4" s="156" t="str">
        <f>IF(AP4="","",AP4/SUM(AP$3:AP$31))</f>
        <v/>
      </c>
      <c r="AR4" s="156"/>
      <c r="AS4" s="156" t="str">
        <f>IF(AR4="","",AR4/SUM(AR$3:AR$31))</f>
        <v/>
      </c>
      <c r="AT4" s="157"/>
      <c r="AU4" s="158" t="str">
        <f>IF(AT4="","",AT4/SUM(AT$3:AT$31))</f>
        <v/>
      </c>
      <c r="AV4" s="157">
        <v>10000</v>
      </c>
      <c r="AW4" s="156">
        <f>IF(AV4="","",AV4/SUM(AV$3:AV$31))</f>
        <v>0.33332222259258026</v>
      </c>
      <c r="AX4" s="157">
        <v>100</v>
      </c>
      <c r="AY4" s="156">
        <f>IF(AX4="","",AX4/SUM(AX$3:AX$31))</f>
        <v>0.16949152542372881</v>
      </c>
      <c r="AZ4" s="157">
        <v>100</v>
      </c>
      <c r="BA4" s="158">
        <f>IF(AZ4="","",AZ4/SUM(AZ$3:AZ$31))</f>
        <v>0.17241379310344829</v>
      </c>
      <c r="BB4" s="159"/>
      <c r="BC4" s="152" t="s">
        <v>139</v>
      </c>
      <c r="BD4" s="153">
        <v>2</v>
      </c>
      <c r="BE4" s="152">
        <f>VLOOKUP(BD4,价值设定!$I$2:$L$102,3,0)</f>
        <v>52</v>
      </c>
      <c r="BF4" s="152">
        <f>VLOOKUP(BD4,价值设定!$I$2:$L$102,4,0)</f>
        <v>173</v>
      </c>
      <c r="BG4" s="159"/>
      <c r="BH4" s="159"/>
      <c r="BI4" s="154"/>
      <c r="BJ4" s="52" t="s">
        <v>206</v>
      </c>
      <c r="BK4" s="52" t="s">
        <v>205</v>
      </c>
      <c r="BL4" s="83">
        <v>20</v>
      </c>
      <c r="CA4" s="52">
        <v>1</v>
      </c>
      <c r="CB4" s="52">
        <f>$AW$27*0.6</f>
        <v>0.19999333355554816</v>
      </c>
      <c r="CC4" s="52">
        <f>$AQ$28*0.3</f>
        <v>4.5454545454545456E-2</v>
      </c>
      <c r="CD4" s="52">
        <v>0</v>
      </c>
      <c r="CE4" s="52">
        <f>$AQ$30*0.3</f>
        <v>4.5454545454545456E-2</v>
      </c>
      <c r="CF4" s="52">
        <f>$AQ$31*0.3</f>
        <v>9.0909090909090905E-3</v>
      </c>
      <c r="CG4" s="52">
        <v>0</v>
      </c>
      <c r="CH4" s="52">
        <f>$AK$25*0.1</f>
        <v>1.8518518518518517E-2</v>
      </c>
      <c r="CI4" s="52">
        <v>0</v>
      </c>
      <c r="CJ4" s="52">
        <f>$AK$22*0.1</f>
        <v>2.2222222222222223E-2</v>
      </c>
      <c r="CK4" s="52">
        <f>$AK$23*0.1</f>
        <v>3.7037037037037038E-3</v>
      </c>
      <c r="CL4" s="52">
        <v>0</v>
      </c>
      <c r="CM4" s="52">
        <v>0</v>
      </c>
    </row>
    <row r="5" spans="1:91" x14ac:dyDescent="0.15">
      <c r="A5" s="147">
        <f>怪物产出!A5</f>
        <v>2</v>
      </c>
      <c r="B5" s="147">
        <f>怪物产出!B5</f>
        <v>2</v>
      </c>
      <c r="C5" s="147">
        <f t="shared" ref="C5:C68" si="4">VLOOKUP(B5,$AA$65:$AB$79,2,0)</f>
        <v>2</v>
      </c>
      <c r="D5" s="147" t="str">
        <f>价值设定!N4</f>
        <v>coin,520</v>
      </c>
      <c r="E5" s="147" t="str">
        <f>价值设定!O4</f>
        <v>coin,1040</v>
      </c>
      <c r="F5" s="147" t="str">
        <f>价值设定!P4</f>
        <v>coin,2600</v>
      </c>
      <c r="G5" s="51">
        <v>10302</v>
      </c>
      <c r="H5" s="51">
        <v>10402</v>
      </c>
      <c r="I5" s="51" t="str">
        <f t="shared" si="0"/>
        <v>prop,202,1</v>
      </c>
      <c r="J5" s="51">
        <v>10502</v>
      </c>
      <c r="K5" s="51" t="str">
        <f t="shared" si="1"/>
        <v>cash,200|100;cash,250|50;cash,300|25;cash,400|10;prop,704,5|300;prop,704,10|150;pack,703|250</v>
      </c>
      <c r="L5" s="51" t="str">
        <f t="shared" si="2"/>
        <v>prop,704,2|150;pack,406|60;pack,407|10;prop,322,1|50</v>
      </c>
      <c r="M5" s="51" t="str">
        <f t="shared" si="3"/>
        <v>prop,701,1|20;pack,409|50;pack,411|50;pack,412|10;coin,1040|100;pack,10402|100</v>
      </c>
      <c r="N5" s="51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147">
        <v>80002</v>
      </c>
      <c r="P5" s="147">
        <f t="shared" ref="P5:R5" si="6">O5+100</f>
        <v>80102</v>
      </c>
      <c r="Q5" s="147">
        <f t="shared" si="6"/>
        <v>80202</v>
      </c>
      <c r="R5" s="147">
        <f t="shared" si="6"/>
        <v>80302</v>
      </c>
      <c r="S5" s="51" t="str">
        <f>IF(B5&gt;5,VLOOKUP(B5,随机目标!$BC$2:$BF$17,4,0)&amp;"|"&amp;$AH$18&amp;";","")&amp;K5</f>
        <v>cash,200|100;cash,250|50;cash,300|25;cash,400|10;prop,704,5|300;prop,704,10|150;pack,703|250</v>
      </c>
      <c r="T5" s="51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prop,704,2|150;pack,406|60;pack,407|10;prop,322,1|50</v>
      </c>
      <c r="U5" s="51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1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147" t="s">
        <v>2024</v>
      </c>
      <c r="X5" s="147"/>
      <c r="Y5" s="147"/>
      <c r="AA5" s="52" t="s">
        <v>254</v>
      </c>
      <c r="AB5" s="52">
        <v>20</v>
      </c>
      <c r="AD5" s="155"/>
      <c r="AE5" s="156" t="str">
        <f t="shared" ref="AE5:AE20" si="7">IF(AD5="","",AD5/SUM(AD$3:AD$31))</f>
        <v/>
      </c>
      <c r="AF5" s="156"/>
      <c r="AG5" s="156" t="str">
        <f t="shared" ref="AG5:AG32" si="8">IF(AF5="","",AF5/SUM(AF$3:AF$31))</f>
        <v/>
      </c>
      <c r="AH5" s="157"/>
      <c r="AI5" s="158" t="str">
        <f t="shared" ref="AI5:AI32" si="9">IF(AH5="","",AH5/SUM(AH$3:AH$31))</f>
        <v/>
      </c>
      <c r="AJ5" s="157"/>
      <c r="AK5" s="156" t="str">
        <f t="shared" ref="AK5:AK32" si="10">IF(AJ5="","",AJ5/SUM(AJ$3:AJ$31))</f>
        <v/>
      </c>
      <c r="AL5" s="156"/>
      <c r="AM5" s="156" t="str">
        <f t="shared" ref="AM5:AM32" si="11">IF(AL5="","",AL5/SUM(AL$3:AL$31))</f>
        <v/>
      </c>
      <c r="AN5" s="157"/>
      <c r="AO5" s="156" t="str">
        <f t="shared" ref="AO5:AO32" si="12">IF(AN5="","",AN5/SUM(AN$3:AN$31))</f>
        <v/>
      </c>
      <c r="AP5" s="155">
        <v>100</v>
      </c>
      <c r="AQ5" s="156">
        <f t="shared" ref="AQ5:AS20" si="13">IF(AP5="","",AP5/SUM(AP$3:AP$31))</f>
        <v>0.30303030303030304</v>
      </c>
      <c r="AR5" s="157">
        <v>100</v>
      </c>
      <c r="AS5" s="156">
        <f t="shared" si="13"/>
        <v>0.23809523809523808</v>
      </c>
      <c r="AT5" s="157">
        <v>100</v>
      </c>
      <c r="AU5" s="158">
        <f t="shared" ref="AU5:AU32" si="14">IF(AT5="","",AT5/SUM(AT$3:AT$31))</f>
        <v>0.17543859649122806</v>
      </c>
      <c r="AV5" s="157"/>
      <c r="AW5" s="156" t="str">
        <f t="shared" ref="AW5:AW32" si="15">IF(AV5="","",AV5/SUM(AV$3:AV$31))</f>
        <v/>
      </c>
      <c r="AX5" s="157"/>
      <c r="AY5" s="156" t="str">
        <f t="shared" ref="AY5:AY32" si="16">IF(AX5="","",AX5/SUM(AX$3:AX$31))</f>
        <v/>
      </c>
      <c r="AZ5" s="157"/>
      <c r="BA5" s="158" t="str">
        <f t="shared" ref="BA5:BA32" si="17">IF(AZ5="","",AZ5/SUM(AZ$3:AZ$31))</f>
        <v/>
      </c>
      <c r="BB5" s="159"/>
      <c r="BC5" s="152" t="s">
        <v>2131</v>
      </c>
      <c r="BD5" s="153">
        <v>3</v>
      </c>
      <c r="BE5" s="152">
        <f>VLOOKUP(BD5,价值设定!$I$2:$L$102,3,0)</f>
        <v>53</v>
      </c>
      <c r="BF5" s="152">
        <f>VLOOKUP(BD5,价值设定!$I$2:$L$102,4,0)</f>
        <v>176</v>
      </c>
      <c r="BG5" s="159"/>
      <c r="BH5" s="159"/>
      <c r="BI5" s="154"/>
      <c r="BJ5" s="52" t="s">
        <v>207</v>
      </c>
      <c r="BK5" s="52" t="s">
        <v>208</v>
      </c>
      <c r="BL5" s="83">
        <v>50</v>
      </c>
      <c r="CA5" s="52">
        <v>2</v>
      </c>
      <c r="CB5" s="52">
        <f>$AW$27*0.6</f>
        <v>0.19999333355554816</v>
      </c>
      <c r="CC5" s="52">
        <f>$AQ$28*0.3</f>
        <v>4.5454545454545456E-2</v>
      </c>
      <c r="CD5" s="52">
        <v>0</v>
      </c>
      <c r="CE5" s="52">
        <f>$AQ$30*0.3</f>
        <v>4.5454545454545456E-2</v>
      </c>
      <c r="CF5" s="52">
        <f>$AQ$31*0.3</f>
        <v>9.0909090909090905E-3</v>
      </c>
      <c r="CG5" s="52">
        <v>0</v>
      </c>
      <c r="CH5" s="52">
        <f>$AK$25*0.1</f>
        <v>1.8518518518518517E-2</v>
      </c>
      <c r="CI5" s="52">
        <v>0</v>
      </c>
      <c r="CJ5" s="52">
        <f t="shared" ref="CJ5" si="18">$AK$22*0.1</f>
        <v>2.2222222222222223E-2</v>
      </c>
      <c r="CK5" s="52">
        <f>$AK$23*0.1</f>
        <v>3.7037037037037038E-3</v>
      </c>
      <c r="CL5" s="52">
        <v>0</v>
      </c>
      <c r="CM5" s="52">
        <v>0</v>
      </c>
    </row>
    <row r="6" spans="1:91" x14ac:dyDescent="0.15">
      <c r="A6" s="147">
        <f>怪物产出!A6</f>
        <v>3</v>
      </c>
      <c r="B6" s="147">
        <f>怪物产出!B6</f>
        <v>2</v>
      </c>
      <c r="C6" s="147">
        <f t="shared" si="4"/>
        <v>2</v>
      </c>
      <c r="D6" s="147" t="str">
        <f>价值设定!N5</f>
        <v>coin,530</v>
      </c>
      <c r="E6" s="147" t="str">
        <f>价值设定!O5</f>
        <v>coin,1060</v>
      </c>
      <c r="F6" s="147" t="str">
        <f>价值设定!P5</f>
        <v>coin,2650</v>
      </c>
      <c r="G6" s="51">
        <v>10303</v>
      </c>
      <c r="H6" s="51">
        <v>10403</v>
      </c>
      <c r="I6" s="51" t="str">
        <f t="shared" si="0"/>
        <v>prop,202,1</v>
      </c>
      <c r="J6" s="51">
        <v>10503</v>
      </c>
      <c r="K6" s="51" t="str">
        <f t="shared" si="1"/>
        <v>cash,200|100;cash,250|50;cash,300|25;cash,400|10;prop,704,5|300;prop,704,10|150;pack,703|250</v>
      </c>
      <c r="L6" s="51" t="str">
        <f t="shared" si="2"/>
        <v>prop,704,2|150;pack,406|60;pack,407|10;prop,322,1|50</v>
      </c>
      <c r="M6" s="51" t="str">
        <f t="shared" si="3"/>
        <v>prop,701,1|20;pack,409|50;pack,411|50;pack,412|10;coin,1060|100;pack,10403|100</v>
      </c>
      <c r="N6" s="51" t="str">
        <f t="shared" si="5"/>
        <v>prop,701,1|1;coin,530|10000;pack,10303|10000;pack,10503|10000</v>
      </c>
      <c r="O6" s="147">
        <v>80003</v>
      </c>
      <c r="P6" s="147">
        <f t="shared" ref="P6:R6" si="19">O6+100</f>
        <v>80103</v>
      </c>
      <c r="Q6" s="147">
        <f t="shared" si="19"/>
        <v>80203</v>
      </c>
      <c r="R6" s="147">
        <f t="shared" si="19"/>
        <v>80303</v>
      </c>
      <c r="S6" s="51" t="str">
        <f>IF(B6&gt;5,VLOOKUP(B6,随机目标!$BC$2:$BF$17,4,0)&amp;"|"&amp;$AH$18&amp;";","")&amp;K6</f>
        <v>cash,200|100;cash,250|50;cash,300|25;cash,400|10;prop,704,5|300;prop,704,10|150;pack,703|250</v>
      </c>
      <c r="T6" s="51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prop,704,2|150;pack,406|60;pack,407|10;prop,322,1|50</v>
      </c>
      <c r="U6" s="51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1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147" t="s">
        <v>2024</v>
      </c>
      <c r="X6" s="147"/>
      <c r="Y6" s="147"/>
      <c r="AA6" s="52" t="s">
        <v>255</v>
      </c>
      <c r="AB6" s="52">
        <v>10</v>
      </c>
      <c r="AD6" s="155"/>
      <c r="AE6" s="156" t="str">
        <f t="shared" si="7"/>
        <v/>
      </c>
      <c r="AF6" s="156"/>
      <c r="AG6" s="156" t="str">
        <f t="shared" si="8"/>
        <v/>
      </c>
      <c r="AH6" s="157"/>
      <c r="AI6" s="158" t="str">
        <f t="shared" si="9"/>
        <v/>
      </c>
      <c r="AJ6" s="157"/>
      <c r="AK6" s="156" t="str">
        <f t="shared" si="10"/>
        <v/>
      </c>
      <c r="AL6" s="156"/>
      <c r="AM6" s="156" t="str">
        <f t="shared" si="11"/>
        <v/>
      </c>
      <c r="AN6" s="157"/>
      <c r="AO6" s="156" t="str">
        <f t="shared" si="12"/>
        <v/>
      </c>
      <c r="AP6" s="155"/>
      <c r="AQ6" s="156" t="str">
        <f t="shared" si="13"/>
        <v/>
      </c>
      <c r="AR6" s="157"/>
      <c r="AS6" s="156" t="str">
        <f t="shared" si="13"/>
        <v/>
      </c>
      <c r="AT6" s="157"/>
      <c r="AU6" s="158" t="str">
        <f t="shared" si="14"/>
        <v/>
      </c>
      <c r="AV6" s="157">
        <v>10000</v>
      </c>
      <c r="AW6" s="156">
        <f t="shared" si="15"/>
        <v>0.33332222259258026</v>
      </c>
      <c r="AX6" s="157">
        <v>100</v>
      </c>
      <c r="AY6" s="156">
        <f t="shared" si="16"/>
        <v>0.16949152542372881</v>
      </c>
      <c r="AZ6" s="157">
        <v>100</v>
      </c>
      <c r="BA6" s="158">
        <f t="shared" si="17"/>
        <v>0.17241379310344829</v>
      </c>
      <c r="BB6" s="159"/>
      <c r="BC6" s="152" t="s">
        <v>2132</v>
      </c>
      <c r="BD6" s="153">
        <v>4</v>
      </c>
      <c r="BE6" s="152">
        <f>VLOOKUP(BD6,价值设定!$I$2:$L$102,3,0)</f>
        <v>54</v>
      </c>
      <c r="BF6" s="152">
        <f>VLOOKUP(BD6,价值设定!$I$2:$L$102,4,0)</f>
        <v>180</v>
      </c>
      <c r="BG6" s="159"/>
      <c r="BH6" s="159"/>
      <c r="BI6" s="154"/>
      <c r="BJ6" s="52" t="s">
        <v>209</v>
      </c>
      <c r="BK6" s="52" t="s">
        <v>210</v>
      </c>
      <c r="BL6" s="83">
        <v>200</v>
      </c>
      <c r="CA6" s="52">
        <v>3</v>
      </c>
      <c r="CB6" s="52">
        <f>$AY$27*0.6</f>
        <v>0.10169491525423728</v>
      </c>
      <c r="CC6" s="52">
        <f>$AS$28*0.3</f>
        <v>3.5714285714285712E-2</v>
      </c>
      <c r="CD6" s="52">
        <v>0</v>
      </c>
      <c r="CE6" s="52">
        <f>$AS$30*0.3</f>
        <v>3.5714285714285712E-2</v>
      </c>
      <c r="CF6" s="52">
        <f>$AS$31*0.3</f>
        <v>7.1428571428571418E-3</v>
      </c>
      <c r="CG6" s="52">
        <v>0</v>
      </c>
      <c r="CH6" s="52">
        <f>$AM$25*0.1</f>
        <v>1.1627906976744186E-2</v>
      </c>
      <c r="CI6" s="52">
        <v>0</v>
      </c>
      <c r="CJ6" s="52">
        <f>$AM$22*0.1</f>
        <v>1.3953488372093023E-2</v>
      </c>
      <c r="CK6" s="52">
        <f>$AM$23*0.1</f>
        <v>2.3255813953488372E-3</v>
      </c>
      <c r="CL6" s="52">
        <v>0</v>
      </c>
      <c r="CM6" s="52">
        <f>$AM$17*0.1+$AS$17*0.3+$AY$17*0.6</f>
        <v>2.8940255645025056E-2</v>
      </c>
    </row>
    <row r="7" spans="1:91" x14ac:dyDescent="0.15">
      <c r="A7" s="147">
        <f>怪物产出!A7</f>
        <v>4</v>
      </c>
      <c r="B7" s="147">
        <f>怪物产出!B7</f>
        <v>2</v>
      </c>
      <c r="C7" s="147">
        <f t="shared" si="4"/>
        <v>2</v>
      </c>
      <c r="D7" s="147" t="str">
        <f>价值设定!N6</f>
        <v>coin,540</v>
      </c>
      <c r="E7" s="147" t="str">
        <f>价值设定!O6</f>
        <v>coin,1080</v>
      </c>
      <c r="F7" s="147" t="str">
        <f>价值设定!P6</f>
        <v>coin,2700</v>
      </c>
      <c r="G7" s="51">
        <v>10304</v>
      </c>
      <c r="H7" s="51">
        <v>10404</v>
      </c>
      <c r="I7" s="51" t="str">
        <f t="shared" si="0"/>
        <v>prop,202,1</v>
      </c>
      <c r="J7" s="51">
        <v>10504</v>
      </c>
      <c r="K7" s="51" t="str">
        <f t="shared" si="1"/>
        <v>cash,200|100;cash,250|50;cash,300|25;cash,400|10;prop,704,5|300;prop,704,10|150;pack,703|250</v>
      </c>
      <c r="L7" s="51" t="str">
        <f t="shared" si="2"/>
        <v>prop,704,2|150;pack,406|60;pack,407|10;prop,322,1|50</v>
      </c>
      <c r="M7" s="51" t="str">
        <f t="shared" si="3"/>
        <v>prop,701,1|20;pack,409|50;pack,411|50;pack,412|10;coin,1080|100;pack,10404|100</v>
      </c>
      <c r="N7" s="51" t="str">
        <f t="shared" si="5"/>
        <v>prop,701,1|1;coin,540|10000;pack,10304|10000;pack,10504|10000</v>
      </c>
      <c r="O7" s="147">
        <v>80004</v>
      </c>
      <c r="P7" s="147">
        <f t="shared" ref="P7:R7" si="20">O7+100</f>
        <v>80104</v>
      </c>
      <c r="Q7" s="147">
        <f t="shared" si="20"/>
        <v>80204</v>
      </c>
      <c r="R7" s="147">
        <f t="shared" si="20"/>
        <v>80304</v>
      </c>
      <c r="S7" s="51" t="str">
        <f>IF(B7&gt;5,VLOOKUP(B7,随机目标!$BC$2:$BF$17,4,0)&amp;"|"&amp;$AH$18&amp;";","")&amp;K7</f>
        <v>cash,200|100;cash,250|50;cash,300|25;cash,400|10;prop,704,5|300;prop,704,10|150;pack,703|250</v>
      </c>
      <c r="T7" s="51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prop,704,2|150;pack,406|60;pack,407|10;prop,322,1|50</v>
      </c>
      <c r="U7" s="51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1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147" t="s">
        <v>2024</v>
      </c>
      <c r="X7" s="147"/>
      <c r="Y7" s="147"/>
      <c r="AA7" s="52" t="s">
        <v>256</v>
      </c>
      <c r="AB7" s="52">
        <v>20</v>
      </c>
      <c r="AD7" s="155"/>
      <c r="AE7" s="156" t="str">
        <f t="shared" si="7"/>
        <v/>
      </c>
      <c r="AF7" s="156"/>
      <c r="AG7" s="156" t="str">
        <f t="shared" si="8"/>
        <v/>
      </c>
      <c r="AH7" s="157"/>
      <c r="AI7" s="158" t="str">
        <f t="shared" si="9"/>
        <v/>
      </c>
      <c r="AJ7" s="157"/>
      <c r="AK7" s="156" t="str">
        <f t="shared" si="10"/>
        <v/>
      </c>
      <c r="AL7" s="156"/>
      <c r="AM7" s="156" t="str">
        <f t="shared" si="11"/>
        <v/>
      </c>
      <c r="AN7" s="157"/>
      <c r="AO7" s="156" t="str">
        <f t="shared" si="12"/>
        <v/>
      </c>
      <c r="AP7" s="155">
        <v>100</v>
      </c>
      <c r="AQ7" s="156">
        <f t="shared" si="13"/>
        <v>0.30303030303030304</v>
      </c>
      <c r="AR7" s="157">
        <v>100</v>
      </c>
      <c r="AS7" s="156">
        <f t="shared" si="13"/>
        <v>0.23809523809523808</v>
      </c>
      <c r="AT7" s="157">
        <v>100</v>
      </c>
      <c r="AU7" s="158">
        <f t="shared" si="14"/>
        <v>0.17543859649122806</v>
      </c>
      <c r="AV7" s="157"/>
      <c r="AW7" s="156" t="str">
        <f t="shared" si="15"/>
        <v/>
      </c>
      <c r="AX7" s="157"/>
      <c r="AY7" s="156" t="str">
        <f t="shared" si="16"/>
        <v/>
      </c>
      <c r="AZ7" s="157"/>
      <c r="BA7" s="158" t="str">
        <f t="shared" si="17"/>
        <v/>
      </c>
      <c r="BB7" s="159"/>
      <c r="BC7" s="152" t="s">
        <v>147</v>
      </c>
      <c r="BD7" s="153">
        <v>5</v>
      </c>
      <c r="BE7" s="152">
        <f>VLOOKUP(BD7,价值设定!$I$2:$L$102,3,0)</f>
        <v>55</v>
      </c>
      <c r="BF7" s="152">
        <f>VLOOKUP(BD7,价值设定!$I$2:$L$102,4,0)</f>
        <v>183</v>
      </c>
      <c r="BG7" s="159"/>
      <c r="BH7" s="159"/>
      <c r="BI7" s="154"/>
      <c r="CA7" s="52">
        <v>4</v>
      </c>
      <c r="CB7" s="52">
        <f t="shared" ref="CB7:CB8" si="21">$AY$27*0.6</f>
        <v>0.10169491525423728</v>
      </c>
      <c r="CC7" s="52">
        <f t="shared" ref="CC7:CC8" si="22">$AS$28*0.3</f>
        <v>3.5714285714285712E-2</v>
      </c>
      <c r="CD7" s="52">
        <v>0</v>
      </c>
      <c r="CE7" s="52">
        <f t="shared" ref="CE7:CE8" si="23">$AS$30*0.3</f>
        <v>3.5714285714285712E-2</v>
      </c>
      <c r="CF7" s="52">
        <f t="shared" ref="CF7:CF8" si="24">$AS$31*0.3</f>
        <v>7.1428571428571418E-3</v>
      </c>
      <c r="CG7" s="52">
        <v>0</v>
      </c>
      <c r="CH7" s="52">
        <f t="shared" ref="CH7:CH8" si="25">$AM$25*0.1</f>
        <v>1.1627906976744186E-2</v>
      </c>
      <c r="CI7" s="52">
        <v>0</v>
      </c>
      <c r="CJ7" s="52">
        <f t="shared" ref="CJ7:CJ8" si="26">$AM$22*0.1</f>
        <v>1.3953488372093023E-2</v>
      </c>
      <c r="CK7" s="52">
        <f t="shared" ref="CK7:CK8" si="27">$AM$23*0.1</f>
        <v>2.3255813953488372E-3</v>
      </c>
      <c r="CL7" s="52">
        <v>0</v>
      </c>
      <c r="CM7" s="52">
        <f t="shared" ref="CM7:CM8" si="28">$AM$17*0.1+$AS$17*0.3+$AY$17*0.6</f>
        <v>2.8940255645025056E-2</v>
      </c>
    </row>
    <row r="8" spans="1:91" x14ac:dyDescent="0.15">
      <c r="A8" s="147">
        <f>怪物产出!A8</f>
        <v>5</v>
      </c>
      <c r="B8" s="147">
        <f>怪物产出!B8</f>
        <v>3</v>
      </c>
      <c r="C8" s="147">
        <f t="shared" si="4"/>
        <v>2</v>
      </c>
      <c r="D8" s="147" t="str">
        <f>价值设定!N7</f>
        <v>coin,550</v>
      </c>
      <c r="E8" s="147" t="str">
        <f>价值设定!O7</f>
        <v>coin,1100</v>
      </c>
      <c r="F8" s="147" t="str">
        <f>价值设定!P7</f>
        <v>coin,2750</v>
      </c>
      <c r="G8" s="51">
        <v>10305</v>
      </c>
      <c r="H8" s="51">
        <v>10405</v>
      </c>
      <c r="I8" s="51" t="str">
        <f t="shared" si="0"/>
        <v>prop,202,1</v>
      </c>
      <c r="J8" s="51">
        <v>10505</v>
      </c>
      <c r="K8" s="51" t="str">
        <f t="shared" si="1"/>
        <v>cash,200|100;cash,250|50;cash,300|25;cash,400|10;prop,704,5|300;prop,704,10|150;pack,703|250</v>
      </c>
      <c r="L8" s="51" t="str">
        <f t="shared" si="2"/>
        <v>prop,704,2|150;pack,702|90;pack,703|20;pack,406|60;pack,407|10;prop,322,1|50</v>
      </c>
      <c r="M8" s="51" t="str">
        <f t="shared" si="3"/>
        <v>prop,701,1|20;pack,701|40;pack,702|40;pack,409|50;pack,411|50;pack,412|10;coin,1100|100;pack,10405|100</v>
      </c>
      <c r="N8" s="51" t="str">
        <f t="shared" si="5"/>
        <v>pack,701|150;pack,702|30;coin,550|100;pack,10305|100;pack,10505|100</v>
      </c>
      <c r="O8" s="147">
        <v>80005</v>
      </c>
      <c r="P8" s="147">
        <f t="shared" ref="P8:R8" si="29">O8+100</f>
        <v>80105</v>
      </c>
      <c r="Q8" s="147">
        <f t="shared" si="29"/>
        <v>80205</v>
      </c>
      <c r="R8" s="147">
        <f t="shared" si="29"/>
        <v>80305</v>
      </c>
      <c r="S8" s="51" t="str">
        <f>IF(B8&gt;5,VLOOKUP(B8,随机目标!$BC$2:$BF$17,4,0)&amp;"|"&amp;$AH$18&amp;";","")&amp;K8</f>
        <v>cash,200|100;cash,250|50;cash,300|25;cash,400|10;prop,704,5|300;prop,704,10|150;pack,703|250</v>
      </c>
      <c r="T8" s="51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pack,303|50;prop,704,2|150;pack,702|90;pack,703|20;pack,406|60;pack,407|10;prop,322,1|50</v>
      </c>
      <c r="U8" s="51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1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147" t="s">
        <v>2024</v>
      </c>
      <c r="X8" s="147"/>
      <c r="Y8" s="147"/>
      <c r="AA8" s="52" t="s">
        <v>229</v>
      </c>
      <c r="AB8" s="52">
        <v>200</v>
      </c>
      <c r="AC8" s="52" t="str">
        <f>"cash,"&amp;AB8</f>
        <v>cash,200</v>
      </c>
      <c r="AD8" s="155">
        <v>100</v>
      </c>
      <c r="AE8" s="156">
        <f t="shared" si="7"/>
        <v>0.11299435028248588</v>
      </c>
      <c r="AF8" s="157">
        <v>100</v>
      </c>
      <c r="AG8" s="156">
        <f t="shared" si="8"/>
        <v>0.11299435028248588</v>
      </c>
      <c r="AH8" s="157">
        <v>100</v>
      </c>
      <c r="AI8" s="158">
        <f t="shared" si="9"/>
        <v>9.0497737556561084E-2</v>
      </c>
      <c r="AJ8" s="157"/>
      <c r="AK8" s="156" t="str">
        <f t="shared" si="10"/>
        <v/>
      </c>
      <c r="AL8" s="156"/>
      <c r="AM8" s="156" t="str">
        <f t="shared" si="11"/>
        <v/>
      </c>
      <c r="AN8" s="157"/>
      <c r="AO8" s="156" t="str">
        <f t="shared" si="12"/>
        <v/>
      </c>
      <c r="AP8" s="155"/>
      <c r="AQ8" s="156" t="str">
        <f t="shared" si="13"/>
        <v/>
      </c>
      <c r="AR8" s="157"/>
      <c r="AS8" s="156" t="str">
        <f t="shared" si="13"/>
        <v/>
      </c>
      <c r="AT8" s="157"/>
      <c r="AU8" s="158" t="str">
        <f t="shared" si="14"/>
        <v/>
      </c>
      <c r="AV8" s="157"/>
      <c r="AW8" s="156" t="str">
        <f t="shared" si="15"/>
        <v/>
      </c>
      <c r="AX8" s="157"/>
      <c r="AY8" s="156" t="str">
        <f t="shared" si="16"/>
        <v/>
      </c>
      <c r="AZ8" s="157"/>
      <c r="BA8" s="158" t="str">
        <f t="shared" si="17"/>
        <v/>
      </c>
      <c r="BB8" s="159"/>
      <c r="BC8" s="152" t="s">
        <v>2133</v>
      </c>
      <c r="BD8" s="153">
        <v>7</v>
      </c>
      <c r="BE8" s="152">
        <f>VLOOKUP(BD8,价值设定!$I$2:$L$102,3,0)</f>
        <v>57</v>
      </c>
      <c r="BF8" s="152">
        <f>VLOOKUP(BD8,价值设定!$I$2:$L$102,4,0)</f>
        <v>190</v>
      </c>
      <c r="BG8" s="159"/>
      <c r="BH8" s="159"/>
      <c r="BI8" s="154"/>
      <c r="BJ8" s="148" t="s">
        <v>216</v>
      </c>
      <c r="BK8" s="148" t="s">
        <v>134</v>
      </c>
      <c r="BL8" s="160" t="s">
        <v>217</v>
      </c>
      <c r="BM8" s="161" t="s">
        <v>239</v>
      </c>
      <c r="CA8" s="52">
        <v>5</v>
      </c>
      <c r="CB8" s="52">
        <f t="shared" si="21"/>
        <v>0.10169491525423728</v>
      </c>
      <c r="CC8" s="52">
        <f t="shared" si="22"/>
        <v>3.5714285714285712E-2</v>
      </c>
      <c r="CD8" s="52">
        <v>0</v>
      </c>
      <c r="CE8" s="52">
        <f t="shared" si="23"/>
        <v>3.5714285714285712E-2</v>
      </c>
      <c r="CF8" s="52">
        <f t="shared" si="24"/>
        <v>7.1428571428571418E-3</v>
      </c>
      <c r="CG8" s="52">
        <v>0</v>
      </c>
      <c r="CH8" s="52">
        <f t="shared" si="25"/>
        <v>1.1627906976744186E-2</v>
      </c>
      <c r="CI8" s="52">
        <v>0</v>
      </c>
      <c r="CJ8" s="52">
        <f t="shared" si="26"/>
        <v>1.3953488372093023E-2</v>
      </c>
      <c r="CK8" s="52">
        <f t="shared" si="27"/>
        <v>2.3255813953488372E-3</v>
      </c>
      <c r="CL8" s="52">
        <v>0</v>
      </c>
      <c r="CM8" s="52">
        <f t="shared" si="28"/>
        <v>2.8940255645025056E-2</v>
      </c>
    </row>
    <row r="9" spans="1:91" x14ac:dyDescent="0.15">
      <c r="A9" s="147">
        <f>怪物产出!A9</f>
        <v>6</v>
      </c>
      <c r="B9" s="147">
        <f>怪物产出!B9</f>
        <v>3</v>
      </c>
      <c r="C9" s="147">
        <f t="shared" si="4"/>
        <v>2</v>
      </c>
      <c r="D9" s="147" t="str">
        <f>价值设定!N8</f>
        <v>coin,560</v>
      </c>
      <c r="E9" s="147" t="str">
        <f>价值设定!O8</f>
        <v>coin,1120</v>
      </c>
      <c r="F9" s="147" t="str">
        <f>价值设定!P8</f>
        <v>coin,2800</v>
      </c>
      <c r="G9" s="51">
        <v>10306</v>
      </c>
      <c r="H9" s="51">
        <v>10406</v>
      </c>
      <c r="I9" s="51" t="str">
        <f t="shared" si="0"/>
        <v>prop,202,1</v>
      </c>
      <c r="J9" s="51">
        <v>10506</v>
      </c>
      <c r="K9" s="51" t="str">
        <f t="shared" si="1"/>
        <v>cash,200|100;cash,250|50;cash,300|25;cash,400|10;prop,704,5|300;prop,704,10|150;pack,703|250</v>
      </c>
      <c r="L9" s="51" t="str">
        <f t="shared" si="2"/>
        <v>prop,704,2|150;pack,702|90;pack,703|20;pack,406|60;pack,407|10;prop,322,1|50</v>
      </c>
      <c r="M9" s="51" t="str">
        <f t="shared" si="3"/>
        <v>prop,701,1|20;pack,701|40;pack,702|40;pack,409|50;pack,411|50;pack,412|10;coin,1120|100;pack,10406|100</v>
      </c>
      <c r="N9" s="51" t="str">
        <f t="shared" si="5"/>
        <v>pack,701|150;pack,702|30;coin,560|100;pack,10306|100;pack,10506|100</v>
      </c>
      <c r="O9" s="147">
        <v>80006</v>
      </c>
      <c r="P9" s="147">
        <f t="shared" ref="P9:R9" si="30">O9+100</f>
        <v>80106</v>
      </c>
      <c r="Q9" s="147">
        <f t="shared" si="30"/>
        <v>80206</v>
      </c>
      <c r="R9" s="147">
        <f t="shared" si="30"/>
        <v>80306</v>
      </c>
      <c r="S9" s="51" t="str">
        <f>IF(B9&gt;5,VLOOKUP(B9,随机目标!$BC$2:$BF$17,4,0)&amp;"|"&amp;$AH$18&amp;";","")&amp;K9</f>
        <v>cash,200|100;cash,250|50;cash,300|25;cash,400|10;prop,704,5|300;prop,704,10|150;pack,703|250</v>
      </c>
      <c r="T9" s="51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pack,303|50;prop,704,2|150;pack,702|90;pack,703|20;pack,406|60;pack,407|10;prop,322,1|50</v>
      </c>
      <c r="U9" s="51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1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147" t="s">
        <v>2024</v>
      </c>
      <c r="X9" s="147"/>
      <c r="Y9" s="147"/>
      <c r="AA9" s="52" t="s">
        <v>229</v>
      </c>
      <c r="AB9" s="52">
        <v>250</v>
      </c>
      <c r="AC9" s="52" t="str">
        <f t="shared" ref="AC9:AC11" si="31">"cash,"&amp;AB9</f>
        <v>cash,250</v>
      </c>
      <c r="AD9" s="155">
        <v>50</v>
      </c>
      <c r="AE9" s="156">
        <f t="shared" si="7"/>
        <v>5.6497175141242938E-2</v>
      </c>
      <c r="AF9" s="157">
        <v>50</v>
      </c>
      <c r="AG9" s="156">
        <f t="shared" si="8"/>
        <v>5.6497175141242938E-2</v>
      </c>
      <c r="AH9" s="157">
        <v>50</v>
      </c>
      <c r="AI9" s="158">
        <f t="shared" si="9"/>
        <v>4.5248868778280542E-2</v>
      </c>
      <c r="AJ9" s="157"/>
      <c r="AK9" s="156" t="str">
        <f t="shared" si="10"/>
        <v/>
      </c>
      <c r="AL9" s="156"/>
      <c r="AM9" s="156" t="str">
        <f t="shared" si="11"/>
        <v/>
      </c>
      <c r="AN9" s="157"/>
      <c r="AO9" s="156" t="str">
        <f t="shared" si="12"/>
        <v/>
      </c>
      <c r="AP9" s="155"/>
      <c r="AQ9" s="156" t="str">
        <f t="shared" si="13"/>
        <v/>
      </c>
      <c r="AR9" s="157"/>
      <c r="AS9" s="156" t="str">
        <f t="shared" si="13"/>
        <v/>
      </c>
      <c r="AT9" s="157"/>
      <c r="AU9" s="158" t="str">
        <f t="shared" si="14"/>
        <v/>
      </c>
      <c r="AV9" s="157"/>
      <c r="AW9" s="156" t="str">
        <f t="shared" si="15"/>
        <v/>
      </c>
      <c r="AX9" s="157"/>
      <c r="AY9" s="156" t="str">
        <f t="shared" si="16"/>
        <v/>
      </c>
      <c r="AZ9" s="157"/>
      <c r="BA9" s="158" t="str">
        <f t="shared" si="17"/>
        <v/>
      </c>
      <c r="BB9" s="159"/>
      <c r="BC9" s="152" t="s">
        <v>2134</v>
      </c>
      <c r="BD9" s="153">
        <v>10</v>
      </c>
      <c r="BE9" s="152">
        <f>VLOOKUP(BD9,价值设定!$I$2:$L$102,3,0)</f>
        <v>60</v>
      </c>
      <c r="BF9" s="152">
        <f>VLOOKUP(BD9,价值设定!$I$2:$L$102,4,0)</f>
        <v>200</v>
      </c>
      <c r="BG9" s="159"/>
      <c r="BH9" s="159"/>
      <c r="BI9" s="154"/>
      <c r="BJ9" s="83" t="s">
        <v>213</v>
      </c>
      <c r="BK9" s="83">
        <v>60</v>
      </c>
      <c r="BL9" s="83">
        <v>4</v>
      </c>
      <c r="BM9" s="161">
        <f>BK9/BL9</f>
        <v>15</v>
      </c>
      <c r="CA9" s="52">
        <v>6</v>
      </c>
      <c r="CB9" s="52">
        <f>$BA$27*0.6</f>
        <v>0.10344827586206896</v>
      </c>
      <c r="CC9" s="52">
        <v>0</v>
      </c>
      <c r="CD9" s="52">
        <f>$AU$29*0.3</f>
        <v>5.263157894736842E-3</v>
      </c>
      <c r="CE9" s="52">
        <f>$AU$30*0.3</f>
        <v>2.6315789473684209E-2</v>
      </c>
      <c r="CF9" s="52">
        <f>$AU$31*0.3</f>
        <v>5.263157894736842E-3</v>
      </c>
      <c r="CG9" s="52">
        <f>$AU$32*0.3</f>
        <v>5.263157894736842E-3</v>
      </c>
      <c r="CH9" s="52">
        <f>$AO$25*0.1</f>
        <v>3.6036036036036037E-3</v>
      </c>
      <c r="CI9" s="52">
        <f>$AO$26*0.1</f>
        <v>9.0090090090090091E-4</v>
      </c>
      <c r="CJ9" s="52">
        <f>$AO$22*0.1</f>
        <v>1.0810810810810811E-2</v>
      </c>
      <c r="CK9" s="52">
        <f>$AO$23*0.1</f>
        <v>3.6036036036036037E-3</v>
      </c>
      <c r="CL9" s="52">
        <v>0</v>
      </c>
      <c r="CM9" s="52">
        <f>$AO$17*0.1+$AU$17*0.3+$BA$17*0.6</f>
        <v>0.10731021402527754</v>
      </c>
    </row>
    <row r="10" spans="1:91" x14ac:dyDescent="0.15">
      <c r="A10" s="147">
        <f>怪物产出!A10</f>
        <v>7</v>
      </c>
      <c r="B10" s="147">
        <f>怪物产出!B10</f>
        <v>3</v>
      </c>
      <c r="C10" s="147">
        <f t="shared" si="4"/>
        <v>2</v>
      </c>
      <c r="D10" s="147" t="str">
        <f>价值设定!N9</f>
        <v>coin,570</v>
      </c>
      <c r="E10" s="147" t="str">
        <f>价值设定!O9</f>
        <v>coin,1140</v>
      </c>
      <c r="F10" s="147" t="str">
        <f>价值设定!P9</f>
        <v>coin,2850</v>
      </c>
      <c r="G10" s="51">
        <v>10307</v>
      </c>
      <c r="H10" s="51">
        <v>10407</v>
      </c>
      <c r="I10" s="51" t="str">
        <f t="shared" si="0"/>
        <v>prop,202,1</v>
      </c>
      <c r="J10" s="51">
        <v>10507</v>
      </c>
      <c r="K10" s="51" t="str">
        <f t="shared" si="1"/>
        <v>cash,200|100;cash,250|50;cash,300|25;cash,400|10;prop,704,5|300;prop,704,10|150;pack,703|250</v>
      </c>
      <c r="L10" s="51" t="str">
        <f t="shared" si="2"/>
        <v>prop,704,2|150;pack,702|90;pack,703|20;pack,406|60;pack,407|10;prop,322,1|50</v>
      </c>
      <c r="M10" s="51" t="str">
        <f t="shared" si="3"/>
        <v>prop,701,1|20;pack,701|40;pack,702|40;pack,409|50;pack,411|50;pack,412|10;coin,1140|100;pack,10407|100</v>
      </c>
      <c r="N10" s="51" t="str">
        <f t="shared" si="5"/>
        <v>pack,701|150;pack,702|30;coin,570|100;pack,10307|100;pack,10507|100</v>
      </c>
      <c r="O10" s="147">
        <v>80007</v>
      </c>
      <c r="P10" s="147">
        <f t="shared" ref="P10:R10" si="32">O10+100</f>
        <v>80107</v>
      </c>
      <c r="Q10" s="147">
        <f t="shared" si="32"/>
        <v>80207</v>
      </c>
      <c r="R10" s="147">
        <f t="shared" si="32"/>
        <v>80307</v>
      </c>
      <c r="S10" s="51" t="str">
        <f>IF(B10&gt;5,VLOOKUP(B10,随机目标!$BC$2:$BF$17,4,0)&amp;"|"&amp;$AH$18&amp;";","")&amp;K10</f>
        <v>cash,200|100;cash,250|50;cash,300|25;cash,400|10;prop,704,5|300;prop,704,10|150;pack,703|250</v>
      </c>
      <c r="T10" s="51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pack,303|50;prop,704,2|150;pack,702|90;pack,703|20;pack,406|60;pack,407|10;prop,322,1|50</v>
      </c>
      <c r="U10" s="51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1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147" t="s">
        <v>2024</v>
      </c>
      <c r="X10" s="147"/>
      <c r="Y10" s="147"/>
      <c r="AA10" s="52" t="s">
        <v>229</v>
      </c>
      <c r="AB10" s="52">
        <v>300</v>
      </c>
      <c r="AC10" s="52" t="str">
        <f t="shared" si="31"/>
        <v>cash,300</v>
      </c>
      <c r="AD10" s="155">
        <v>25</v>
      </c>
      <c r="AE10" s="156">
        <f t="shared" si="7"/>
        <v>2.8248587570621469E-2</v>
      </c>
      <c r="AF10" s="157">
        <v>25</v>
      </c>
      <c r="AG10" s="156">
        <f t="shared" si="8"/>
        <v>2.8248587570621469E-2</v>
      </c>
      <c r="AH10" s="157">
        <v>25</v>
      </c>
      <c r="AI10" s="158">
        <f t="shared" si="9"/>
        <v>2.2624434389140271E-2</v>
      </c>
      <c r="AJ10" s="157"/>
      <c r="AK10" s="156" t="str">
        <f t="shared" si="10"/>
        <v/>
      </c>
      <c r="AL10" s="156"/>
      <c r="AM10" s="156" t="str">
        <f t="shared" si="11"/>
        <v/>
      </c>
      <c r="AN10" s="157"/>
      <c r="AO10" s="156" t="str">
        <f t="shared" si="12"/>
        <v/>
      </c>
      <c r="AP10" s="155"/>
      <c r="AQ10" s="156" t="str">
        <f t="shared" si="13"/>
        <v/>
      </c>
      <c r="AR10" s="157"/>
      <c r="AS10" s="156" t="str">
        <f t="shared" si="13"/>
        <v/>
      </c>
      <c r="AT10" s="157"/>
      <c r="AU10" s="158" t="str">
        <f t="shared" si="14"/>
        <v/>
      </c>
      <c r="AV10" s="157"/>
      <c r="AW10" s="156" t="str">
        <f t="shared" si="15"/>
        <v/>
      </c>
      <c r="AX10" s="157"/>
      <c r="AY10" s="156" t="str">
        <f t="shared" si="16"/>
        <v/>
      </c>
      <c r="AZ10" s="157"/>
      <c r="BA10" s="158" t="str">
        <f t="shared" si="17"/>
        <v/>
      </c>
      <c r="BB10" s="159"/>
      <c r="BC10" s="152" t="s">
        <v>153</v>
      </c>
      <c r="BD10" s="153">
        <v>11</v>
      </c>
      <c r="BE10" s="152">
        <f>VLOOKUP(BD10,价值设定!$I$2:$L$102,3,0)</f>
        <v>61</v>
      </c>
      <c r="BF10" s="152">
        <f>VLOOKUP(BD10,价值设定!$I$2:$L$102,4,0)</f>
        <v>203</v>
      </c>
      <c r="BG10" s="159"/>
      <c r="BH10" s="159"/>
      <c r="BI10" s="154"/>
      <c r="BJ10" s="83" t="s">
        <v>214</v>
      </c>
      <c r="BK10" s="83">
        <v>240</v>
      </c>
      <c r="BL10" s="83">
        <v>6</v>
      </c>
      <c r="BM10" s="161">
        <f t="shared" ref="BM10:BM11" si="33">BK10/BL10</f>
        <v>40</v>
      </c>
      <c r="CA10" s="52">
        <v>7</v>
      </c>
      <c r="CB10" s="52">
        <f t="shared" ref="CB10:CB18" si="34">$BA$27*0.6</f>
        <v>0.10344827586206896</v>
      </c>
      <c r="CC10" s="52">
        <v>0</v>
      </c>
      <c r="CD10" s="52">
        <f t="shared" ref="CD10:CD18" si="35">$AU$29*0.3</f>
        <v>5.263157894736842E-3</v>
      </c>
      <c r="CE10" s="52">
        <f t="shared" ref="CE10:CE18" si="36">$AU$30*0.3</f>
        <v>2.6315789473684209E-2</v>
      </c>
      <c r="CF10" s="52">
        <f t="shared" ref="CF10:CF18" si="37">$AU$31*0.3</f>
        <v>5.263157894736842E-3</v>
      </c>
      <c r="CG10" s="52">
        <f t="shared" ref="CG10:CG18" si="38">$AU$32*0.3</f>
        <v>5.263157894736842E-3</v>
      </c>
      <c r="CH10" s="52">
        <f t="shared" ref="CH10:CH18" si="39">$AO$25*0.1</f>
        <v>3.6036036036036037E-3</v>
      </c>
      <c r="CI10" s="52">
        <f t="shared" ref="CI10:CI18" si="40">$AO$26*0.1</f>
        <v>9.0090090090090091E-4</v>
      </c>
      <c r="CJ10" s="52">
        <f t="shared" ref="CJ10:CJ18" si="41">$AO$22*0.1</f>
        <v>1.0810810810810811E-2</v>
      </c>
      <c r="CK10" s="52">
        <f t="shared" ref="CK10:CK18" si="42">$AO$23*0.1</f>
        <v>3.6036036036036037E-3</v>
      </c>
      <c r="CL10" s="52">
        <v>0</v>
      </c>
      <c r="CM10" s="52">
        <f t="shared" ref="CM10:CM18" si="43">$AO$17*0.1+$AU$17*0.3+$BA$17*0.6</f>
        <v>0.10731021402527754</v>
      </c>
    </row>
    <row r="11" spans="1:91" x14ac:dyDescent="0.15">
      <c r="A11" s="147">
        <f>怪物产出!A11</f>
        <v>8</v>
      </c>
      <c r="B11" s="147">
        <f>怪物产出!B11</f>
        <v>4</v>
      </c>
      <c r="C11" s="147">
        <f t="shared" si="4"/>
        <v>3</v>
      </c>
      <c r="D11" s="147" t="str">
        <f>价值设定!N10</f>
        <v>coin,580</v>
      </c>
      <c r="E11" s="147" t="str">
        <f>价值设定!O10</f>
        <v>coin,1160</v>
      </c>
      <c r="F11" s="147" t="str">
        <f>价值设定!P10</f>
        <v>coin,2900</v>
      </c>
      <c r="G11" s="51">
        <v>10308</v>
      </c>
      <c r="H11" s="51">
        <v>10408</v>
      </c>
      <c r="I11" s="51" t="str">
        <f t="shared" si="0"/>
        <v>prop,202,1|80;prop,203,1|20</v>
      </c>
      <c r="J11" s="51">
        <v>10508</v>
      </c>
      <c r="K11" s="51" t="str">
        <f t="shared" si="1"/>
        <v>cash,200|100;cash,250|50;cash,300|25;cash,400|10;prop,704,5|300;prop,704,10|150;pack,703|250</v>
      </c>
      <c r="L11" s="51" t="str">
        <f t="shared" si="2"/>
        <v>prop,704,2|150;pack,702|90;pack,703|20;pack,406|60;pack,407|10;prop,322,1|50</v>
      </c>
      <c r="M11" s="51" t="str">
        <f t="shared" si="3"/>
        <v>prop,701,1|20;pack,701|40;pack,702|40;pack,409|50;pack,411|50;pack,412|10;coin,1160|100;pack,10408|100</v>
      </c>
      <c r="N11" s="51" t="str">
        <f t="shared" si="5"/>
        <v>pack,701|150;pack,702|30;coin,580|100;pack,10308|100;pack,10508|100</v>
      </c>
      <c r="O11" s="147">
        <v>80008</v>
      </c>
      <c r="P11" s="147">
        <f t="shared" ref="P11:R11" si="44">O11+100</f>
        <v>80108</v>
      </c>
      <c r="Q11" s="147">
        <f t="shared" si="44"/>
        <v>80208</v>
      </c>
      <c r="R11" s="147">
        <f t="shared" si="44"/>
        <v>80308</v>
      </c>
      <c r="S11" s="51" t="str">
        <f>IF(B11&gt;5,VLOOKUP(B11,随机目标!$BC$2:$BF$17,4,0)&amp;"|"&amp;$AH$18&amp;";","")&amp;K11</f>
        <v>cash,200|100;cash,250|50;cash,300|25;cash,400|10;prop,704,5|300;prop,704,10|150;pack,703|250</v>
      </c>
      <c r="T11" s="51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pack,303|50;prop,704,2|150;pack,702|90;pack,703|20;pack,406|60;pack,407|10;prop,322,1|50</v>
      </c>
      <c r="U11" s="51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1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147" t="s">
        <v>2024</v>
      </c>
      <c r="X11" s="147"/>
      <c r="Y11" s="147"/>
      <c r="AA11" s="52" t="s">
        <v>229</v>
      </c>
      <c r="AB11" s="52">
        <v>400</v>
      </c>
      <c r="AC11" s="52" t="str">
        <f t="shared" si="31"/>
        <v>cash,400</v>
      </c>
      <c r="AD11" s="155">
        <v>10</v>
      </c>
      <c r="AE11" s="156">
        <f t="shared" si="7"/>
        <v>1.1299435028248588E-2</v>
      </c>
      <c r="AF11" s="157">
        <v>10</v>
      </c>
      <c r="AG11" s="156">
        <f t="shared" si="8"/>
        <v>1.1299435028248588E-2</v>
      </c>
      <c r="AH11" s="157">
        <v>10</v>
      </c>
      <c r="AI11" s="158">
        <f t="shared" si="9"/>
        <v>9.0497737556561094E-3</v>
      </c>
      <c r="AJ11" s="157"/>
      <c r="AK11" s="156" t="str">
        <f t="shared" si="10"/>
        <v/>
      </c>
      <c r="AL11" s="156"/>
      <c r="AM11" s="156" t="str">
        <f t="shared" si="11"/>
        <v/>
      </c>
      <c r="AN11" s="157"/>
      <c r="AO11" s="156" t="str">
        <f t="shared" si="12"/>
        <v/>
      </c>
      <c r="AP11" s="155"/>
      <c r="AQ11" s="156" t="str">
        <f t="shared" si="13"/>
        <v/>
      </c>
      <c r="AR11" s="157"/>
      <c r="AS11" s="156" t="str">
        <f t="shared" si="13"/>
        <v/>
      </c>
      <c r="AT11" s="157"/>
      <c r="AU11" s="158" t="str">
        <f t="shared" si="14"/>
        <v/>
      </c>
      <c r="AV11" s="157"/>
      <c r="AW11" s="156" t="str">
        <f t="shared" si="15"/>
        <v/>
      </c>
      <c r="AX11" s="157"/>
      <c r="AY11" s="156" t="str">
        <f t="shared" si="16"/>
        <v/>
      </c>
      <c r="AZ11" s="157"/>
      <c r="BA11" s="158" t="str">
        <f t="shared" si="17"/>
        <v/>
      </c>
      <c r="BB11" s="159"/>
      <c r="BC11" s="152" t="s">
        <v>2135</v>
      </c>
      <c r="BD11" s="153">
        <v>13</v>
      </c>
      <c r="BE11" s="152">
        <f>VLOOKUP(BD11,价值设定!$I$2:$L$102,3,0)</f>
        <v>63</v>
      </c>
      <c r="BF11" s="152">
        <f>VLOOKUP(BD11,价值设定!$I$2:$L$102,4,0)</f>
        <v>210</v>
      </c>
      <c r="BG11" s="159"/>
      <c r="BH11" s="159"/>
      <c r="BI11" s="154"/>
      <c r="BJ11" s="83" t="s">
        <v>215</v>
      </c>
      <c r="BK11" s="83">
        <v>1200</v>
      </c>
      <c r="BL11" s="83">
        <v>6</v>
      </c>
      <c r="BM11" s="161">
        <f t="shared" si="33"/>
        <v>200</v>
      </c>
      <c r="CA11" s="52">
        <v>8</v>
      </c>
      <c r="CB11" s="52">
        <f t="shared" si="34"/>
        <v>0.10344827586206896</v>
      </c>
      <c r="CC11" s="52">
        <v>0</v>
      </c>
      <c r="CD11" s="52">
        <f t="shared" si="35"/>
        <v>5.263157894736842E-3</v>
      </c>
      <c r="CE11" s="52">
        <f t="shared" si="36"/>
        <v>2.6315789473684209E-2</v>
      </c>
      <c r="CF11" s="52">
        <f t="shared" si="37"/>
        <v>5.263157894736842E-3</v>
      </c>
      <c r="CG11" s="52">
        <f t="shared" si="38"/>
        <v>5.263157894736842E-3</v>
      </c>
      <c r="CH11" s="52">
        <f t="shared" si="39"/>
        <v>3.6036036036036037E-3</v>
      </c>
      <c r="CI11" s="52">
        <f t="shared" si="40"/>
        <v>9.0090090090090091E-4</v>
      </c>
      <c r="CJ11" s="52">
        <f t="shared" si="41"/>
        <v>1.0810810810810811E-2</v>
      </c>
      <c r="CK11" s="52">
        <f t="shared" si="42"/>
        <v>3.6036036036036037E-3</v>
      </c>
      <c r="CL11" s="52">
        <v>0</v>
      </c>
      <c r="CM11" s="52">
        <f t="shared" si="43"/>
        <v>0.10731021402527754</v>
      </c>
    </row>
    <row r="12" spans="1:91" x14ac:dyDescent="0.15">
      <c r="A12" s="147">
        <f>怪物产出!A12</f>
        <v>9</v>
      </c>
      <c r="B12" s="147">
        <f>怪物产出!B12</f>
        <v>4</v>
      </c>
      <c r="C12" s="147">
        <f t="shared" si="4"/>
        <v>3</v>
      </c>
      <c r="D12" s="147" t="str">
        <f>价值设定!N11</f>
        <v>coin,590</v>
      </c>
      <c r="E12" s="147" t="str">
        <f>价值设定!O11</f>
        <v>coin,1180</v>
      </c>
      <c r="F12" s="147" t="str">
        <f>价值设定!P11</f>
        <v>coin,2950</v>
      </c>
      <c r="G12" s="51">
        <v>10309</v>
      </c>
      <c r="H12" s="51">
        <v>10409</v>
      </c>
      <c r="I12" s="51" t="str">
        <f t="shared" si="0"/>
        <v>prop,202,1|80;prop,203,1|20</v>
      </c>
      <c r="J12" s="51">
        <v>10509</v>
      </c>
      <c r="K12" s="51" t="str">
        <f t="shared" si="1"/>
        <v>cash,200|100;cash,250|50;cash,300|25;cash,400|10;prop,704,5|300;prop,704,10|150;pack,703|250</v>
      </c>
      <c r="L12" s="51" t="str">
        <f t="shared" si="2"/>
        <v>prop,704,2|150;pack,702|90;pack,703|20;pack,406|60;pack,407|10;prop,322,1|50</v>
      </c>
      <c r="M12" s="51" t="str">
        <f t="shared" si="3"/>
        <v>prop,701,1|20;pack,701|40;pack,702|40;pack,409|50;pack,411|50;pack,412|10;coin,1180|100;pack,10409|100</v>
      </c>
      <c r="N12" s="51" t="str">
        <f t="shared" si="5"/>
        <v>pack,701|150;pack,702|30;coin,590|100;pack,10309|100;pack,10509|100</v>
      </c>
      <c r="O12" s="147">
        <v>80009</v>
      </c>
      <c r="P12" s="147">
        <f t="shared" ref="P12:R12" si="45">O12+100</f>
        <v>80109</v>
      </c>
      <c r="Q12" s="147">
        <f t="shared" si="45"/>
        <v>80209</v>
      </c>
      <c r="R12" s="147">
        <f t="shared" si="45"/>
        <v>80309</v>
      </c>
      <c r="S12" s="51" t="str">
        <f>IF(B12&gt;5,VLOOKUP(B12,随机目标!$BC$2:$BF$17,4,0)&amp;"|"&amp;$AH$18&amp;";","")&amp;K12</f>
        <v>cash,200|100;cash,250|50;cash,300|25;cash,400|10;prop,704,5|300;prop,704,10|150;pack,703|250</v>
      </c>
      <c r="T12" s="51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pack,303|50;prop,704,2|150;pack,702|90;pack,703|20;pack,406|60;pack,407|10;prop,322,1|50</v>
      </c>
      <c r="U12" s="51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1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147" t="s">
        <v>2024</v>
      </c>
      <c r="X12" s="147"/>
      <c r="Y12" s="147"/>
      <c r="AA12" s="52" t="s">
        <v>236</v>
      </c>
      <c r="AB12" s="52">
        <v>50</v>
      </c>
      <c r="AC12" s="52" t="s">
        <v>267</v>
      </c>
      <c r="AD12" s="155"/>
      <c r="AE12" s="156" t="str">
        <f t="shared" si="7"/>
        <v/>
      </c>
      <c r="AF12" s="157"/>
      <c r="AG12" s="156" t="str">
        <f t="shared" si="8"/>
        <v/>
      </c>
      <c r="AH12" s="157"/>
      <c r="AI12" s="158" t="str">
        <f t="shared" si="9"/>
        <v/>
      </c>
      <c r="AJ12" s="157"/>
      <c r="AK12" s="156" t="str">
        <f t="shared" si="10"/>
        <v/>
      </c>
      <c r="AL12" s="156"/>
      <c r="AM12" s="156" t="str">
        <f t="shared" si="11"/>
        <v/>
      </c>
      <c r="AN12" s="157"/>
      <c r="AO12" s="156" t="str">
        <f t="shared" si="12"/>
        <v/>
      </c>
      <c r="AP12" s="155">
        <v>20</v>
      </c>
      <c r="AQ12" s="156">
        <f t="shared" si="13"/>
        <v>6.0606060606060608E-2</v>
      </c>
      <c r="AR12" s="157">
        <v>20</v>
      </c>
      <c r="AS12" s="156">
        <f t="shared" si="13"/>
        <v>4.7619047619047616E-2</v>
      </c>
      <c r="AT12" s="157">
        <v>20</v>
      </c>
      <c r="AU12" s="158">
        <f t="shared" si="14"/>
        <v>3.5087719298245612E-2</v>
      </c>
      <c r="AV12" s="157">
        <v>1</v>
      </c>
      <c r="AW12" s="156">
        <f t="shared" si="15"/>
        <v>3.3332222259258028E-5</v>
      </c>
      <c r="AX12" s="157"/>
      <c r="AY12" s="156" t="str">
        <f t="shared" si="16"/>
        <v/>
      </c>
      <c r="AZ12" s="157"/>
      <c r="BA12" s="158" t="str">
        <f t="shared" si="17"/>
        <v/>
      </c>
      <c r="BB12" s="159"/>
      <c r="BC12" s="152" t="s">
        <v>2136</v>
      </c>
      <c r="BD12" s="153">
        <v>17</v>
      </c>
      <c r="BE12" s="152">
        <f>VLOOKUP(BD12,价值设定!$I$2:$L$102,3,0)</f>
        <v>67</v>
      </c>
      <c r="BF12" s="152">
        <f>VLOOKUP(BD12,价值设定!$I$2:$L$102,4,0)</f>
        <v>223</v>
      </c>
      <c r="BG12" s="159"/>
      <c r="BH12" s="159"/>
      <c r="BI12" s="154"/>
      <c r="CA12" s="52">
        <v>9</v>
      </c>
      <c r="CB12" s="52">
        <f t="shared" si="34"/>
        <v>0.10344827586206896</v>
      </c>
      <c r="CC12" s="52">
        <v>0</v>
      </c>
      <c r="CD12" s="52">
        <f t="shared" si="35"/>
        <v>5.263157894736842E-3</v>
      </c>
      <c r="CE12" s="52">
        <f t="shared" si="36"/>
        <v>2.6315789473684209E-2</v>
      </c>
      <c r="CF12" s="52">
        <f t="shared" si="37"/>
        <v>5.263157894736842E-3</v>
      </c>
      <c r="CG12" s="52">
        <f t="shared" si="38"/>
        <v>5.263157894736842E-3</v>
      </c>
      <c r="CH12" s="52">
        <f t="shared" si="39"/>
        <v>3.6036036036036037E-3</v>
      </c>
      <c r="CI12" s="52">
        <f t="shared" si="40"/>
        <v>9.0090090090090091E-4</v>
      </c>
      <c r="CJ12" s="52">
        <f t="shared" si="41"/>
        <v>1.0810810810810811E-2</v>
      </c>
      <c r="CK12" s="52">
        <f t="shared" si="42"/>
        <v>3.6036036036036037E-3</v>
      </c>
      <c r="CL12" s="52">
        <v>0</v>
      </c>
      <c r="CM12" s="52">
        <f t="shared" si="43"/>
        <v>0.10731021402527754</v>
      </c>
    </row>
    <row r="13" spans="1:91" x14ac:dyDescent="0.15">
      <c r="A13" s="147">
        <f>怪物产出!A13</f>
        <v>10</v>
      </c>
      <c r="B13" s="147">
        <f>怪物产出!B13</f>
        <v>4</v>
      </c>
      <c r="C13" s="147">
        <f t="shared" si="4"/>
        <v>3</v>
      </c>
      <c r="D13" s="147" t="str">
        <f>价值设定!N12</f>
        <v>coin,600</v>
      </c>
      <c r="E13" s="147" t="str">
        <f>价值设定!O12</f>
        <v>coin,1200</v>
      </c>
      <c r="F13" s="147" t="str">
        <f>价值设定!P12</f>
        <v>coin,3000</v>
      </c>
      <c r="G13" s="51">
        <v>10310</v>
      </c>
      <c r="H13" s="51">
        <v>10410</v>
      </c>
      <c r="I13" s="51" t="str">
        <f t="shared" si="0"/>
        <v>prop,202,1|80;prop,203,1|20</v>
      </c>
      <c r="J13" s="51">
        <v>10510</v>
      </c>
      <c r="K13" s="51" t="str">
        <f t="shared" si="1"/>
        <v>cash,200|100;cash,250|50;cash,300|25;cash,400|10;prop,704,5|300;prop,704,10|150;pack,703|250</v>
      </c>
      <c r="L13" s="51" t="str">
        <f t="shared" si="2"/>
        <v>prop,704,2|150;pack,702|90;pack,703|20;pack,406|60;pack,407|10;prop,322,1|50</v>
      </c>
      <c r="M13" s="51" t="str">
        <f t="shared" si="3"/>
        <v>prop,701,1|20;pack,701|40;pack,702|40;pack,409|50;pack,411|50;pack,412|10;coin,1200|100;pack,10410|100</v>
      </c>
      <c r="N13" s="51" t="str">
        <f t="shared" si="5"/>
        <v>pack,701|150;pack,702|30;coin,600|100;pack,10310|100;pack,10510|100</v>
      </c>
      <c r="O13" s="147">
        <v>80010</v>
      </c>
      <c r="P13" s="147">
        <f t="shared" ref="P13:R13" si="46">O13+100</f>
        <v>80110</v>
      </c>
      <c r="Q13" s="147">
        <f t="shared" si="46"/>
        <v>80210</v>
      </c>
      <c r="R13" s="147">
        <f t="shared" si="46"/>
        <v>80310</v>
      </c>
      <c r="S13" s="51" t="str">
        <f>IF(B13&gt;5,VLOOKUP(B13,随机目标!$BC$2:$BF$17,4,0)&amp;"|"&amp;$AH$18&amp;";","")&amp;K13</f>
        <v>cash,200|100;cash,250|50;cash,300|25;cash,400|10;prop,704,5|300;prop,704,10|150;pack,703|250</v>
      </c>
      <c r="T13" s="51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pack,303|50;prop,704,2|150;pack,702|90;pack,703|20;pack,406|60;pack,407|10;prop,322,1|50</v>
      </c>
      <c r="U13" s="51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1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147" t="s">
        <v>2024</v>
      </c>
      <c r="X13" s="147"/>
      <c r="Y13" s="147"/>
      <c r="AA13" s="52" t="s">
        <v>233</v>
      </c>
      <c r="AB13" s="52">
        <f>12.5*2</f>
        <v>25</v>
      </c>
      <c r="AC13" s="52" t="s">
        <v>268</v>
      </c>
      <c r="AD13" s="155"/>
      <c r="AE13" s="156" t="str">
        <f t="shared" si="7"/>
        <v/>
      </c>
      <c r="AF13" s="157"/>
      <c r="AG13" s="156" t="str">
        <f t="shared" si="8"/>
        <v/>
      </c>
      <c r="AH13" s="157"/>
      <c r="AI13" s="158" t="str">
        <f t="shared" si="9"/>
        <v/>
      </c>
      <c r="AJ13" s="157">
        <v>150</v>
      </c>
      <c r="AK13" s="156">
        <f t="shared" si="10"/>
        <v>0.55555555555555558</v>
      </c>
      <c r="AL13" s="157">
        <v>150</v>
      </c>
      <c r="AM13" s="156">
        <f t="shared" si="11"/>
        <v>0.34883720930232559</v>
      </c>
      <c r="AN13" s="157">
        <v>200</v>
      </c>
      <c r="AO13" s="156">
        <f t="shared" si="12"/>
        <v>0.36036036036036034</v>
      </c>
      <c r="AP13" s="155"/>
      <c r="AQ13" s="156" t="str">
        <f t="shared" si="13"/>
        <v/>
      </c>
      <c r="AR13" s="157"/>
      <c r="AS13" s="156" t="str">
        <f t="shared" si="13"/>
        <v/>
      </c>
      <c r="AT13" s="157"/>
      <c r="AU13" s="158" t="str">
        <f t="shared" si="14"/>
        <v/>
      </c>
      <c r="AV13" s="157"/>
      <c r="AW13" s="156" t="str">
        <f t="shared" si="15"/>
        <v/>
      </c>
      <c r="AX13" s="157"/>
      <c r="AY13" s="156" t="str">
        <f t="shared" si="16"/>
        <v/>
      </c>
      <c r="AZ13" s="157"/>
      <c r="BA13" s="158" t="str">
        <f t="shared" si="17"/>
        <v/>
      </c>
      <c r="BB13" s="159"/>
      <c r="BC13" s="152" t="s">
        <v>2137</v>
      </c>
      <c r="BD13" s="153">
        <v>18</v>
      </c>
      <c r="BE13" s="152">
        <f>VLOOKUP(BD13,价值设定!$I$2:$L$102,3,0)</f>
        <v>68</v>
      </c>
      <c r="BF13" s="152">
        <f>VLOOKUP(BD13,价值设定!$I$2:$L$102,4,0)</f>
        <v>226</v>
      </c>
      <c r="BG13" s="159"/>
      <c r="BH13" s="159"/>
      <c r="BI13" s="154"/>
      <c r="CA13" s="52">
        <v>10</v>
      </c>
      <c r="CB13" s="52">
        <f t="shared" si="34"/>
        <v>0.10344827586206896</v>
      </c>
      <c r="CC13" s="52">
        <v>0</v>
      </c>
      <c r="CD13" s="52">
        <f t="shared" si="35"/>
        <v>5.263157894736842E-3</v>
      </c>
      <c r="CE13" s="52">
        <f t="shared" si="36"/>
        <v>2.6315789473684209E-2</v>
      </c>
      <c r="CF13" s="52">
        <f t="shared" si="37"/>
        <v>5.263157894736842E-3</v>
      </c>
      <c r="CG13" s="52">
        <f t="shared" si="38"/>
        <v>5.263157894736842E-3</v>
      </c>
      <c r="CH13" s="52">
        <f t="shared" si="39"/>
        <v>3.6036036036036037E-3</v>
      </c>
      <c r="CI13" s="52">
        <f t="shared" si="40"/>
        <v>9.0090090090090091E-4</v>
      </c>
      <c r="CJ13" s="52">
        <f t="shared" si="41"/>
        <v>1.0810810810810811E-2</v>
      </c>
      <c r="CK13" s="52">
        <f t="shared" si="42"/>
        <v>3.6036036036036037E-3</v>
      </c>
      <c r="CL13" s="52">
        <v>0</v>
      </c>
      <c r="CM13" s="52">
        <f t="shared" si="43"/>
        <v>0.10731021402527754</v>
      </c>
    </row>
    <row r="14" spans="1:91" x14ac:dyDescent="0.15">
      <c r="A14" s="147">
        <f>怪物产出!A14</f>
        <v>11</v>
      </c>
      <c r="B14" s="147">
        <f>怪物产出!B14</f>
        <v>4</v>
      </c>
      <c r="C14" s="147">
        <f t="shared" si="4"/>
        <v>3</v>
      </c>
      <c r="D14" s="147" t="str">
        <f>价值设定!N13</f>
        <v>coin,610</v>
      </c>
      <c r="E14" s="147" t="str">
        <f>价值设定!O13</f>
        <v>coin,1220</v>
      </c>
      <c r="F14" s="147" t="str">
        <f>价值设定!P13</f>
        <v>coin,3050</v>
      </c>
      <c r="G14" s="51">
        <v>10311</v>
      </c>
      <c r="H14" s="51">
        <v>10411</v>
      </c>
      <c r="I14" s="51" t="str">
        <f t="shared" si="0"/>
        <v>prop,202,1|80;prop,203,1|20</v>
      </c>
      <c r="J14" s="51">
        <v>10511</v>
      </c>
      <c r="K14" s="51" t="str">
        <f t="shared" si="1"/>
        <v>cash,200|100;cash,250|50;cash,300|25;cash,400|10;prop,704,5|300;prop,704,10|150;pack,703|250</v>
      </c>
      <c r="L14" s="51" t="str">
        <f t="shared" si="2"/>
        <v>prop,704,2|150;pack,702|90;pack,703|20;pack,406|60;pack,407|10;prop,322,1|50</v>
      </c>
      <c r="M14" s="51" t="str">
        <f t="shared" si="3"/>
        <v>prop,701,1|20;pack,701|40;pack,702|40;pack,409|50;pack,411|50;pack,412|10;coin,1220|100;pack,10411|100</v>
      </c>
      <c r="N14" s="51" t="str">
        <f t="shared" si="5"/>
        <v>pack,701|150;pack,702|30;coin,610|100;pack,10311|100;pack,10511|100</v>
      </c>
      <c r="O14" s="147">
        <v>80011</v>
      </c>
      <c r="P14" s="147">
        <f t="shared" ref="P14:R14" si="47">O14+100</f>
        <v>80111</v>
      </c>
      <c r="Q14" s="147">
        <f t="shared" si="47"/>
        <v>80211</v>
      </c>
      <c r="R14" s="147">
        <f t="shared" si="47"/>
        <v>80311</v>
      </c>
      <c r="S14" s="51" t="str">
        <f>IF(B14&gt;5,VLOOKUP(B14,随机目标!$BC$2:$BF$17,4,0)&amp;"|"&amp;$AH$18&amp;";","")&amp;K14</f>
        <v>cash,200|100;cash,250|50;cash,300|25;cash,400|10;prop,704,5|300;prop,704,10|150;pack,703|250</v>
      </c>
      <c r="T14" s="51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pack,303|50;prop,704,2|150;pack,702|90;pack,703|20;pack,406|60;pack,407|10;prop,322,1|50</v>
      </c>
      <c r="U14" s="51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1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147" t="s">
        <v>2024</v>
      </c>
      <c r="X14" s="147"/>
      <c r="Y14" s="147"/>
      <c r="AA14" s="52" t="s">
        <v>226</v>
      </c>
      <c r="AB14" s="52">
        <f>12.5*5</f>
        <v>62.5</v>
      </c>
      <c r="AC14" s="52" t="s">
        <v>269</v>
      </c>
      <c r="AD14" s="155">
        <v>300</v>
      </c>
      <c r="AE14" s="156">
        <f t="shared" si="7"/>
        <v>0.33898305084745761</v>
      </c>
      <c r="AF14" s="157">
        <v>300</v>
      </c>
      <c r="AG14" s="156">
        <f t="shared" si="8"/>
        <v>0.33898305084745761</v>
      </c>
      <c r="AH14" s="157">
        <v>300</v>
      </c>
      <c r="AI14" s="158">
        <f t="shared" si="9"/>
        <v>0.27149321266968324</v>
      </c>
      <c r="AJ14" s="157"/>
      <c r="AK14" s="156" t="str">
        <f t="shared" si="10"/>
        <v/>
      </c>
      <c r="AL14" s="157"/>
      <c r="AM14" s="156" t="str">
        <f t="shared" si="11"/>
        <v/>
      </c>
      <c r="AN14" s="157"/>
      <c r="AO14" s="156" t="str">
        <f t="shared" si="12"/>
        <v/>
      </c>
      <c r="AP14" s="155"/>
      <c r="AQ14" s="156" t="str">
        <f t="shared" si="13"/>
        <v/>
      </c>
      <c r="AR14" s="157"/>
      <c r="AS14" s="156" t="str">
        <f t="shared" si="13"/>
        <v/>
      </c>
      <c r="AT14" s="157"/>
      <c r="AU14" s="158" t="str">
        <f t="shared" si="14"/>
        <v/>
      </c>
      <c r="AV14" s="157"/>
      <c r="AW14" s="156" t="str">
        <f t="shared" si="15"/>
        <v/>
      </c>
      <c r="AX14" s="157"/>
      <c r="AY14" s="156" t="str">
        <f t="shared" si="16"/>
        <v/>
      </c>
      <c r="AZ14" s="157"/>
      <c r="BA14" s="158" t="str">
        <f t="shared" si="17"/>
        <v/>
      </c>
      <c r="BB14" s="159"/>
      <c r="BC14" s="152" t="s">
        <v>155</v>
      </c>
      <c r="BD14" s="153">
        <v>23</v>
      </c>
      <c r="BE14" s="152">
        <f>VLOOKUP(BD14,价值设定!$I$2:$L$102,3,0)</f>
        <v>73</v>
      </c>
      <c r="BF14" s="152">
        <f>VLOOKUP(BD14,价值设定!$I$2:$L$102,4,0)</f>
        <v>243</v>
      </c>
      <c r="BG14" s="159"/>
      <c r="BH14" s="159"/>
      <c r="BI14" s="154"/>
      <c r="BJ14" s="83" t="s">
        <v>240</v>
      </c>
      <c r="BK14" s="83" t="s">
        <v>134</v>
      </c>
      <c r="BL14" s="83" t="s">
        <v>243</v>
      </c>
      <c r="BM14" s="83" t="s">
        <v>244</v>
      </c>
      <c r="BN14" s="83" t="s">
        <v>245</v>
      </c>
      <c r="BO14" s="83" t="s">
        <v>246</v>
      </c>
      <c r="BP14" s="83" t="s">
        <v>247</v>
      </c>
      <c r="BQ14" s="83" t="s">
        <v>248</v>
      </c>
      <c r="CA14" s="52">
        <v>11</v>
      </c>
      <c r="CB14" s="52">
        <f t="shared" si="34"/>
        <v>0.10344827586206896</v>
      </c>
      <c r="CC14" s="52">
        <v>0</v>
      </c>
      <c r="CD14" s="52">
        <f t="shared" si="35"/>
        <v>5.263157894736842E-3</v>
      </c>
      <c r="CE14" s="52">
        <f t="shared" si="36"/>
        <v>2.6315789473684209E-2</v>
      </c>
      <c r="CF14" s="52">
        <f t="shared" si="37"/>
        <v>5.263157894736842E-3</v>
      </c>
      <c r="CG14" s="52">
        <f t="shared" si="38"/>
        <v>5.263157894736842E-3</v>
      </c>
      <c r="CH14" s="52">
        <f t="shared" si="39"/>
        <v>3.6036036036036037E-3</v>
      </c>
      <c r="CI14" s="52">
        <f t="shared" si="40"/>
        <v>9.0090090090090091E-4</v>
      </c>
      <c r="CJ14" s="52">
        <f t="shared" si="41"/>
        <v>1.0810810810810811E-2</v>
      </c>
      <c r="CK14" s="52">
        <f t="shared" si="42"/>
        <v>3.6036036036036037E-3</v>
      </c>
      <c r="CL14" s="52">
        <v>0</v>
      </c>
      <c r="CM14" s="52">
        <f t="shared" si="43"/>
        <v>0.10731021402527754</v>
      </c>
    </row>
    <row r="15" spans="1:91" x14ac:dyDescent="0.15">
      <c r="A15" s="147">
        <f>怪物产出!A15</f>
        <v>12</v>
      </c>
      <c r="B15" s="147">
        <f>怪物产出!B15</f>
        <v>5</v>
      </c>
      <c r="C15" s="147">
        <f t="shared" si="4"/>
        <v>3</v>
      </c>
      <c r="D15" s="147" t="str">
        <f>价值设定!N14</f>
        <v>coin,620</v>
      </c>
      <c r="E15" s="147" t="str">
        <f>价值设定!O14</f>
        <v>coin,1240</v>
      </c>
      <c r="F15" s="147" t="str">
        <f>价值设定!P14</f>
        <v>coin,3100</v>
      </c>
      <c r="G15" s="51">
        <v>10312</v>
      </c>
      <c r="H15" s="51">
        <v>10412</v>
      </c>
      <c r="I15" s="51" t="str">
        <f t="shared" si="0"/>
        <v>prop,202,1|80;prop,203,1|20</v>
      </c>
      <c r="J15" s="51">
        <v>10512</v>
      </c>
      <c r="K15" s="51" t="str">
        <f t="shared" si="1"/>
        <v>cash,200|100;cash,250|50;cash,300|25;cash,400|10;prop,704,5|300;prop,704,10|150;pack,703|250</v>
      </c>
      <c r="L15" s="51" t="str">
        <f t="shared" si="2"/>
        <v>prop,704,2|150;pack,702|90;pack,703|20;pack,406|60;pack,407|10;prop,322,1|50</v>
      </c>
      <c r="M15" s="51" t="str">
        <f t="shared" si="3"/>
        <v>prop,701,1|20;pack,701|40;pack,702|40;pack,409|50;pack,411|50;pack,412|10;coin,1240|100;pack,10412|100</v>
      </c>
      <c r="N15" s="51" t="str">
        <f t="shared" si="5"/>
        <v>pack,701|150;pack,702|30;coin,620|100;pack,10312|100;pack,10512|100</v>
      </c>
      <c r="O15" s="147">
        <v>80012</v>
      </c>
      <c r="P15" s="147">
        <f t="shared" ref="P15:R15" si="48">O15+100</f>
        <v>80112</v>
      </c>
      <c r="Q15" s="147">
        <f t="shared" si="48"/>
        <v>80212</v>
      </c>
      <c r="R15" s="147">
        <f t="shared" si="48"/>
        <v>80312</v>
      </c>
      <c r="S15" s="51" t="str">
        <f>IF(B15&gt;5,VLOOKUP(B15,随机目标!$BC$2:$BF$17,4,0)&amp;"|"&amp;$AH$18&amp;";","")&amp;K15</f>
        <v>cash,200|100;cash,250|50;cash,300|25;cash,400|10;prop,704,5|300;prop,704,10|150;pack,703|250</v>
      </c>
      <c r="T15" s="51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pack,303|50;prop,704,2|150;pack,702|90;pack,703|20;pack,406|60;pack,407|10;prop,322,1|50</v>
      </c>
      <c r="U15" s="51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1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147" t="s">
        <v>2024</v>
      </c>
      <c r="X15" s="147"/>
      <c r="Y15" s="147"/>
      <c r="AA15" s="52" t="s">
        <v>227</v>
      </c>
      <c r="AB15" s="52">
        <f>12.5*10</f>
        <v>125</v>
      </c>
      <c r="AC15" s="52" t="s">
        <v>270</v>
      </c>
      <c r="AD15" s="155">
        <v>150</v>
      </c>
      <c r="AE15" s="156">
        <f t="shared" si="7"/>
        <v>0.16949152542372881</v>
      </c>
      <c r="AF15" s="157">
        <v>150</v>
      </c>
      <c r="AG15" s="156">
        <f t="shared" si="8"/>
        <v>0.16949152542372881</v>
      </c>
      <c r="AH15" s="157">
        <v>150</v>
      </c>
      <c r="AI15" s="158">
        <f t="shared" si="9"/>
        <v>0.13574660633484162</v>
      </c>
      <c r="AJ15" s="157"/>
      <c r="AK15" s="156" t="str">
        <f t="shared" si="10"/>
        <v/>
      </c>
      <c r="AL15" s="157"/>
      <c r="AM15" s="156" t="str">
        <f t="shared" si="11"/>
        <v/>
      </c>
      <c r="AN15" s="157"/>
      <c r="AO15" s="156" t="str">
        <f t="shared" si="12"/>
        <v/>
      </c>
      <c r="AP15" s="155"/>
      <c r="AQ15" s="156" t="str">
        <f t="shared" si="13"/>
        <v/>
      </c>
      <c r="AR15" s="157"/>
      <c r="AS15" s="156" t="str">
        <f t="shared" si="13"/>
        <v/>
      </c>
      <c r="AT15" s="157"/>
      <c r="AU15" s="158" t="str">
        <f t="shared" si="14"/>
        <v/>
      </c>
      <c r="AV15" s="157"/>
      <c r="AW15" s="156" t="str">
        <f t="shared" si="15"/>
        <v/>
      </c>
      <c r="AX15" s="157"/>
      <c r="AY15" s="156" t="str">
        <f t="shared" si="16"/>
        <v/>
      </c>
      <c r="AZ15" s="157"/>
      <c r="BA15" s="158" t="str">
        <f t="shared" si="17"/>
        <v/>
      </c>
      <c r="BB15" s="159"/>
      <c r="BC15" s="152" t="s">
        <v>157</v>
      </c>
      <c r="BD15" s="153">
        <v>25</v>
      </c>
      <c r="BE15" s="152">
        <f>VLOOKUP(BD15,价值设定!$I$2:$L$102,3,0)</f>
        <v>75</v>
      </c>
      <c r="BF15" s="152">
        <f>VLOOKUP(BD15,价值设定!$I$2:$L$102,4,0)</f>
        <v>250</v>
      </c>
      <c r="BG15" s="159"/>
      <c r="BH15" s="159"/>
      <c r="BI15" s="154"/>
      <c r="BJ15" s="83" t="s">
        <v>241</v>
      </c>
      <c r="BK15" s="83">
        <v>10</v>
      </c>
      <c r="BL15" s="83">
        <v>60</v>
      </c>
      <c r="BM15" s="83">
        <v>19.2</v>
      </c>
      <c r="BN15" s="162">
        <v>0.2</v>
      </c>
      <c r="BO15" s="83">
        <v>80</v>
      </c>
      <c r="BP15" s="83">
        <v>20</v>
      </c>
      <c r="BQ15" s="83"/>
      <c r="CA15" s="52">
        <v>12</v>
      </c>
      <c r="CB15" s="52">
        <f t="shared" si="34"/>
        <v>0.10344827586206896</v>
      </c>
      <c r="CC15" s="52">
        <v>0</v>
      </c>
      <c r="CD15" s="52">
        <f t="shared" si="35"/>
        <v>5.263157894736842E-3</v>
      </c>
      <c r="CE15" s="52">
        <f t="shared" si="36"/>
        <v>2.6315789473684209E-2</v>
      </c>
      <c r="CF15" s="52">
        <f t="shared" si="37"/>
        <v>5.263157894736842E-3</v>
      </c>
      <c r="CG15" s="52">
        <f t="shared" si="38"/>
        <v>5.263157894736842E-3</v>
      </c>
      <c r="CH15" s="52">
        <f t="shared" si="39"/>
        <v>3.6036036036036037E-3</v>
      </c>
      <c r="CI15" s="52">
        <f t="shared" si="40"/>
        <v>9.0090090090090091E-4</v>
      </c>
      <c r="CJ15" s="52">
        <f t="shared" si="41"/>
        <v>1.0810810810810811E-2</v>
      </c>
      <c r="CK15" s="52">
        <f t="shared" si="42"/>
        <v>3.6036036036036037E-3</v>
      </c>
      <c r="CL15" s="52">
        <v>0</v>
      </c>
      <c r="CM15" s="52">
        <f t="shared" si="43"/>
        <v>0.10731021402527754</v>
      </c>
    </row>
    <row r="16" spans="1:91" x14ac:dyDescent="0.15">
      <c r="A16" s="147">
        <f>怪物产出!A16</f>
        <v>13</v>
      </c>
      <c r="B16" s="147">
        <f>怪物产出!B16</f>
        <v>5</v>
      </c>
      <c r="C16" s="147">
        <f t="shared" si="4"/>
        <v>3</v>
      </c>
      <c r="D16" s="147" t="str">
        <f>价值设定!N15</f>
        <v>coin,630</v>
      </c>
      <c r="E16" s="147" t="str">
        <f>价值设定!O15</f>
        <v>coin,1260</v>
      </c>
      <c r="F16" s="147" t="str">
        <f>价值设定!P15</f>
        <v>coin,3150</v>
      </c>
      <c r="G16" s="51">
        <v>10313</v>
      </c>
      <c r="H16" s="51">
        <v>10413</v>
      </c>
      <c r="I16" s="51" t="str">
        <f t="shared" si="0"/>
        <v>prop,202,1|80;prop,203,1|20</v>
      </c>
      <c r="J16" s="51">
        <v>10513</v>
      </c>
      <c r="K16" s="51" t="str">
        <f t="shared" si="1"/>
        <v>cash,200|100;cash,250|50;cash,300|25;cash,400|10;prop,704,5|300;prop,704,10|150;pack,703|250</v>
      </c>
      <c r="L16" s="51" t="str">
        <f t="shared" si="2"/>
        <v>prop,704,2|150;pack,702|90;pack,703|20;pack,406|60;pack,407|10;prop,322,1|50</v>
      </c>
      <c r="M16" s="51" t="str">
        <f t="shared" si="3"/>
        <v>prop,701,1|20;pack,701|40;pack,702|40;pack,409|50;pack,411|50;pack,412|10;coin,1260|100;pack,10413|100</v>
      </c>
      <c r="N16" s="51" t="str">
        <f t="shared" si="5"/>
        <v>pack,701|150;pack,702|30;coin,630|100;pack,10313|100;pack,10513|100</v>
      </c>
      <c r="O16" s="147">
        <v>80013</v>
      </c>
      <c r="P16" s="147">
        <f t="shared" ref="P16:R16" si="49">O16+100</f>
        <v>80113</v>
      </c>
      <c r="Q16" s="147">
        <f t="shared" si="49"/>
        <v>80213</v>
      </c>
      <c r="R16" s="147">
        <f t="shared" si="49"/>
        <v>80313</v>
      </c>
      <c r="S16" s="51" t="str">
        <f>IF(B16&gt;5,VLOOKUP(B16,随机目标!$BC$2:$BF$17,4,0)&amp;"|"&amp;$AH$18&amp;";","")&amp;K16</f>
        <v>cash,200|100;cash,250|50;cash,300|25;cash,400|10;prop,704,5|300;prop,704,10|150;pack,703|250</v>
      </c>
      <c r="T16" s="51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pack,303|50;prop,704,2|150;pack,702|90;pack,703|20;pack,406|60;pack,407|10;prop,322,1|50</v>
      </c>
      <c r="U16" s="51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1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147" t="s">
        <v>2024</v>
      </c>
      <c r="X16" s="147"/>
      <c r="Y16" s="147"/>
      <c r="AA16" s="52" t="s">
        <v>234</v>
      </c>
      <c r="AB16" s="52">
        <v>5</v>
      </c>
      <c r="AD16" s="163"/>
      <c r="AE16" s="164" t="str">
        <f t="shared" si="7"/>
        <v/>
      </c>
      <c r="AF16" s="165"/>
      <c r="AG16" s="164" t="str">
        <f t="shared" si="8"/>
        <v/>
      </c>
      <c r="AH16" s="165"/>
      <c r="AI16" s="166" t="str">
        <f t="shared" si="9"/>
        <v/>
      </c>
      <c r="AJ16" s="165"/>
      <c r="AK16" s="164" t="str">
        <f t="shared" si="10"/>
        <v/>
      </c>
      <c r="AL16" s="165"/>
      <c r="AM16" s="164" t="str">
        <f t="shared" si="11"/>
        <v/>
      </c>
      <c r="AN16" s="165"/>
      <c r="AO16" s="164" t="str">
        <f t="shared" si="12"/>
        <v/>
      </c>
      <c r="AP16" s="163"/>
      <c r="AQ16" s="164" t="str">
        <f t="shared" si="13"/>
        <v/>
      </c>
      <c r="AR16" s="165"/>
      <c r="AS16" s="164" t="str">
        <f t="shared" si="13"/>
        <v/>
      </c>
      <c r="AT16" s="165"/>
      <c r="AU16" s="166" t="str">
        <f t="shared" si="14"/>
        <v/>
      </c>
      <c r="AV16" s="165"/>
      <c r="AW16" s="164" t="str">
        <f t="shared" si="15"/>
        <v/>
      </c>
      <c r="AX16" s="165">
        <v>100</v>
      </c>
      <c r="AY16" s="164">
        <f t="shared" si="16"/>
        <v>0.16949152542372881</v>
      </c>
      <c r="AZ16" s="165">
        <v>100</v>
      </c>
      <c r="BA16" s="166">
        <f t="shared" si="17"/>
        <v>0.17241379310344829</v>
      </c>
      <c r="BB16" s="159"/>
      <c r="BC16" s="152" t="s">
        <v>2138</v>
      </c>
      <c r="BD16" s="153">
        <v>28</v>
      </c>
      <c r="BE16" s="152">
        <f>VLOOKUP(BD16,价值设定!$I$2:$L$102,3,0)</f>
        <v>78</v>
      </c>
      <c r="BF16" s="152">
        <f>VLOOKUP(BD16,价值设定!$I$2:$L$102,4,0)</f>
        <v>260</v>
      </c>
      <c r="BG16" s="159"/>
      <c r="BH16" s="159"/>
      <c r="BI16" s="154"/>
      <c r="BJ16" s="83" t="s">
        <v>242</v>
      </c>
      <c r="BK16" s="83">
        <v>20</v>
      </c>
      <c r="BL16" s="83">
        <v>30</v>
      </c>
      <c r="BM16" s="83">
        <v>9.6</v>
      </c>
      <c r="BN16" s="162">
        <v>0.2</v>
      </c>
      <c r="BO16" s="83">
        <v>50</v>
      </c>
      <c r="BP16" s="83">
        <v>50</v>
      </c>
      <c r="BQ16" s="83"/>
      <c r="CA16" s="52">
        <v>13</v>
      </c>
      <c r="CB16" s="52">
        <f t="shared" si="34"/>
        <v>0.10344827586206896</v>
      </c>
      <c r="CC16" s="52">
        <v>0</v>
      </c>
      <c r="CD16" s="52">
        <f t="shared" si="35"/>
        <v>5.263157894736842E-3</v>
      </c>
      <c r="CE16" s="52">
        <f t="shared" si="36"/>
        <v>2.6315789473684209E-2</v>
      </c>
      <c r="CF16" s="52">
        <f t="shared" si="37"/>
        <v>5.263157894736842E-3</v>
      </c>
      <c r="CG16" s="52">
        <f t="shared" si="38"/>
        <v>5.263157894736842E-3</v>
      </c>
      <c r="CH16" s="52">
        <f t="shared" si="39"/>
        <v>3.6036036036036037E-3</v>
      </c>
      <c r="CI16" s="52">
        <f t="shared" si="40"/>
        <v>9.0090090090090091E-4</v>
      </c>
      <c r="CJ16" s="52">
        <f t="shared" si="41"/>
        <v>1.0810810810810811E-2</v>
      </c>
      <c r="CK16" s="52">
        <f t="shared" si="42"/>
        <v>3.6036036036036037E-3</v>
      </c>
      <c r="CL16" s="52">
        <v>0</v>
      </c>
      <c r="CM16" s="52">
        <f t="shared" si="43"/>
        <v>0.10731021402527754</v>
      </c>
    </row>
    <row r="17" spans="1:91" x14ac:dyDescent="0.15">
      <c r="A17" s="147">
        <f>怪物产出!A17</f>
        <v>14</v>
      </c>
      <c r="B17" s="147">
        <f>怪物产出!B17</f>
        <v>5</v>
      </c>
      <c r="C17" s="147">
        <f t="shared" si="4"/>
        <v>3</v>
      </c>
      <c r="D17" s="147" t="str">
        <f>价值设定!N16</f>
        <v>coin,640</v>
      </c>
      <c r="E17" s="147" t="str">
        <f>价值设定!O16</f>
        <v>coin,1280</v>
      </c>
      <c r="F17" s="147" t="str">
        <f>价值设定!P16</f>
        <v>coin,3200</v>
      </c>
      <c r="G17" s="51">
        <v>10314</v>
      </c>
      <c r="H17" s="51">
        <v>10414</v>
      </c>
      <c r="I17" s="51" t="str">
        <f t="shared" si="0"/>
        <v>prop,202,1|80;prop,203,1|20</v>
      </c>
      <c r="J17" s="51">
        <v>10514</v>
      </c>
      <c r="K17" s="51" t="str">
        <f t="shared" si="1"/>
        <v>cash,200|100;cash,250|50;cash,300|25;cash,400|10;prop,704,5|300;prop,704,10|150;pack,703|250</v>
      </c>
      <c r="L17" s="51" t="str">
        <f t="shared" si="2"/>
        <v>prop,704,2|150;pack,702|90;pack,703|20;pack,406|60;pack,407|10;prop,322,1|50</v>
      </c>
      <c r="M17" s="51" t="str">
        <f t="shared" si="3"/>
        <v>prop,701,1|20;pack,701|40;pack,702|40;pack,409|50;pack,411|50;pack,412|10;coin,1280|100;pack,10414|100</v>
      </c>
      <c r="N17" s="51" t="str">
        <f t="shared" si="5"/>
        <v>pack,701|150;pack,702|30;coin,640|100;pack,10314|100;pack,10514|100</v>
      </c>
      <c r="O17" s="147">
        <v>80014</v>
      </c>
      <c r="P17" s="147">
        <f t="shared" ref="P17:R17" si="50">O17+100</f>
        <v>80114</v>
      </c>
      <c r="Q17" s="147">
        <f t="shared" si="50"/>
        <v>80214</v>
      </c>
      <c r="R17" s="147">
        <f t="shared" si="50"/>
        <v>80314</v>
      </c>
      <c r="S17" s="51" t="str">
        <f>IF(B17&gt;5,VLOOKUP(B17,随机目标!$BC$2:$BF$17,4,0)&amp;"|"&amp;$AH$18&amp;";","")&amp;K17</f>
        <v>cash,200|100;cash,250|50;cash,300|25;cash,400|10;prop,704,5|300;prop,704,10|150;pack,703|250</v>
      </c>
      <c r="T17" s="51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pack,303|50;prop,704,2|150;pack,702|90;pack,703|20;pack,406|60;pack,407|10;prop,322,1|50</v>
      </c>
      <c r="U17" s="51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1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147" t="s">
        <v>2024</v>
      </c>
      <c r="X17" s="147"/>
      <c r="Y17" s="147"/>
      <c r="AA17" s="52" t="s">
        <v>230</v>
      </c>
      <c r="AB17" s="52">
        <v>10</v>
      </c>
      <c r="AD17" s="163"/>
      <c r="AE17" s="164" t="str">
        <f t="shared" si="7"/>
        <v/>
      </c>
      <c r="AF17" s="165"/>
      <c r="AG17" s="164" t="str">
        <f t="shared" si="8"/>
        <v/>
      </c>
      <c r="AH17" s="165"/>
      <c r="AI17" s="166" t="str">
        <f t="shared" si="9"/>
        <v/>
      </c>
      <c r="AJ17" s="165"/>
      <c r="AK17" s="164" t="str">
        <f t="shared" si="10"/>
        <v/>
      </c>
      <c r="AL17" s="165">
        <v>50</v>
      </c>
      <c r="AM17" s="164">
        <f t="shared" si="11"/>
        <v>0.11627906976744186</v>
      </c>
      <c r="AN17" s="165">
        <v>100</v>
      </c>
      <c r="AO17" s="164">
        <f t="shared" si="12"/>
        <v>0.18018018018018017</v>
      </c>
      <c r="AP17" s="163"/>
      <c r="AQ17" s="164" t="str">
        <f t="shared" si="13"/>
        <v/>
      </c>
      <c r="AR17" s="165">
        <v>10</v>
      </c>
      <c r="AS17" s="164">
        <f t="shared" si="13"/>
        <v>2.3809523809523808E-2</v>
      </c>
      <c r="AT17" s="165">
        <v>150</v>
      </c>
      <c r="AU17" s="166">
        <f t="shared" si="14"/>
        <v>0.26315789473684209</v>
      </c>
      <c r="AV17" s="165"/>
      <c r="AW17" s="164" t="str">
        <f t="shared" si="15"/>
        <v/>
      </c>
      <c r="AX17" s="165">
        <v>10</v>
      </c>
      <c r="AY17" s="164">
        <f t="shared" si="16"/>
        <v>1.6949152542372881E-2</v>
      </c>
      <c r="AZ17" s="165">
        <v>10</v>
      </c>
      <c r="BA17" s="166">
        <f t="shared" si="17"/>
        <v>1.7241379310344827E-2</v>
      </c>
      <c r="BB17" s="159"/>
      <c r="BC17" s="152" t="s">
        <v>2139</v>
      </c>
      <c r="BD17" s="153">
        <v>32</v>
      </c>
      <c r="BE17" s="152">
        <f>VLOOKUP(BD17,价值设定!$I$2:$L$102,3,0)</f>
        <v>82</v>
      </c>
      <c r="BF17" s="152">
        <f>VLOOKUP(BD17,价值设定!$I$2:$L$102,4,0)</f>
        <v>273</v>
      </c>
      <c r="BG17" s="159"/>
      <c r="BH17" s="159"/>
      <c r="BI17" s="154"/>
      <c r="BJ17" s="83" t="s">
        <v>237</v>
      </c>
      <c r="BK17" s="83">
        <v>50</v>
      </c>
      <c r="BL17" s="83">
        <v>10</v>
      </c>
      <c r="BM17" s="83">
        <v>3.2</v>
      </c>
      <c r="BN17" s="162">
        <v>0.25</v>
      </c>
      <c r="BO17" s="83"/>
      <c r="BP17" s="83">
        <v>75</v>
      </c>
      <c r="BQ17" s="83">
        <v>25</v>
      </c>
      <c r="CA17" s="52">
        <v>14</v>
      </c>
      <c r="CB17" s="52">
        <f t="shared" si="34"/>
        <v>0.10344827586206896</v>
      </c>
      <c r="CC17" s="52">
        <v>0</v>
      </c>
      <c r="CD17" s="52">
        <f t="shared" si="35"/>
        <v>5.263157894736842E-3</v>
      </c>
      <c r="CE17" s="52">
        <f t="shared" si="36"/>
        <v>2.6315789473684209E-2</v>
      </c>
      <c r="CF17" s="52">
        <f t="shared" si="37"/>
        <v>5.263157894736842E-3</v>
      </c>
      <c r="CG17" s="52">
        <f t="shared" si="38"/>
        <v>5.263157894736842E-3</v>
      </c>
      <c r="CH17" s="52">
        <f t="shared" si="39"/>
        <v>3.6036036036036037E-3</v>
      </c>
      <c r="CI17" s="52">
        <f t="shared" si="40"/>
        <v>9.0090090090090091E-4</v>
      </c>
      <c r="CJ17" s="52">
        <f t="shared" si="41"/>
        <v>1.0810810810810811E-2</v>
      </c>
      <c r="CK17" s="52">
        <f t="shared" si="42"/>
        <v>3.6036036036036037E-3</v>
      </c>
      <c r="CL17" s="52">
        <v>0</v>
      </c>
      <c r="CM17" s="52">
        <f t="shared" si="43"/>
        <v>0.10731021402527754</v>
      </c>
    </row>
    <row r="18" spans="1:91" x14ac:dyDescent="0.15">
      <c r="A18" s="147">
        <f>怪物产出!A18</f>
        <v>15</v>
      </c>
      <c r="B18" s="147">
        <f>怪物产出!B18</f>
        <v>5</v>
      </c>
      <c r="C18" s="147">
        <f t="shared" si="4"/>
        <v>3</v>
      </c>
      <c r="D18" s="147" t="str">
        <f>价值设定!N17</f>
        <v>coin,650</v>
      </c>
      <c r="E18" s="147" t="str">
        <f>价值设定!O17</f>
        <v>coin,1300</v>
      </c>
      <c r="F18" s="147" t="str">
        <f>价值设定!P17</f>
        <v>coin,3250</v>
      </c>
      <c r="G18" s="51">
        <v>10315</v>
      </c>
      <c r="H18" s="51">
        <v>10415</v>
      </c>
      <c r="I18" s="51" t="str">
        <f t="shared" si="0"/>
        <v>prop,202,1|80;prop,203,1|20</v>
      </c>
      <c r="J18" s="51">
        <v>10515</v>
      </c>
      <c r="K18" s="51" t="str">
        <f t="shared" si="1"/>
        <v>cash,200|100;cash,250|50;cash,300|25;cash,400|10;prop,704,5|300;prop,704,10|150;pack,703|250</v>
      </c>
      <c r="L18" s="51" t="str">
        <f t="shared" si="2"/>
        <v>prop,704,2|150;pack,702|90;pack,703|20;pack,406|60;pack,407|10;prop,322,1|50</v>
      </c>
      <c r="M18" s="51" t="str">
        <f t="shared" si="3"/>
        <v>prop,701,1|20;pack,701|40;pack,702|40;pack,409|50;pack,411|50;pack,412|10;coin,1300|100;pack,10415|100</v>
      </c>
      <c r="N18" s="51" t="str">
        <f t="shared" si="5"/>
        <v>pack,701|150;pack,702|30;coin,650|100;pack,10315|100;pack,10515|100</v>
      </c>
      <c r="O18" s="147">
        <v>80015</v>
      </c>
      <c r="P18" s="147">
        <f t="shared" ref="P18:R18" si="51">O18+100</f>
        <v>80115</v>
      </c>
      <c r="Q18" s="147">
        <f t="shared" si="51"/>
        <v>80215</v>
      </c>
      <c r="R18" s="147">
        <f t="shared" si="51"/>
        <v>80315</v>
      </c>
      <c r="S18" s="51" t="str">
        <f>IF(B18&gt;5,VLOOKUP(B18,随机目标!$BC$2:$BF$17,4,0)&amp;"|"&amp;$AH$18&amp;";","")&amp;K18</f>
        <v>cash,200|100;cash,250|50;cash,300|25;cash,400|10;prop,704,5|300;prop,704,10|150;pack,703|250</v>
      </c>
      <c r="T18" s="51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pack,303|50;prop,704,2|150;pack,702|90;pack,703|20;pack,406|60;pack,407|10;prop,322,1|50</v>
      </c>
      <c r="U18" s="51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1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147" t="s">
        <v>2024</v>
      </c>
      <c r="X18" s="147"/>
      <c r="Y18" s="147"/>
      <c r="AA18" s="52" t="s">
        <v>228</v>
      </c>
      <c r="AB18" s="52">
        <v>200</v>
      </c>
      <c r="AD18" s="163"/>
      <c r="AE18" s="164" t="str">
        <f t="shared" si="7"/>
        <v/>
      </c>
      <c r="AF18" s="165"/>
      <c r="AG18" s="164" t="str">
        <f t="shared" si="8"/>
        <v/>
      </c>
      <c r="AH18" s="165">
        <v>20</v>
      </c>
      <c r="AI18" s="166">
        <f t="shared" si="9"/>
        <v>1.8099547511312219E-2</v>
      </c>
      <c r="AJ18" s="165"/>
      <c r="AK18" s="164" t="str">
        <f t="shared" si="10"/>
        <v/>
      </c>
      <c r="AL18" s="165"/>
      <c r="AM18" s="164" t="str">
        <f t="shared" si="11"/>
        <v/>
      </c>
      <c r="AN18" s="165">
        <v>10</v>
      </c>
      <c r="AO18" s="164">
        <f t="shared" si="12"/>
        <v>1.8018018018018018E-2</v>
      </c>
      <c r="AP18" s="163"/>
      <c r="AQ18" s="164" t="str">
        <f t="shared" si="13"/>
        <v/>
      </c>
      <c r="AR18" s="165"/>
      <c r="AS18" s="164" t="str">
        <f t="shared" si="13"/>
        <v/>
      </c>
      <c r="AT18" s="165"/>
      <c r="AU18" s="166" t="str">
        <f t="shared" si="14"/>
        <v/>
      </c>
      <c r="AV18" s="165"/>
      <c r="AW18" s="164" t="str">
        <f t="shared" si="15"/>
        <v/>
      </c>
      <c r="AX18" s="165"/>
      <c r="AY18" s="164" t="str">
        <f t="shared" si="16"/>
        <v/>
      </c>
      <c r="AZ18" s="165"/>
      <c r="BA18" s="166" t="str">
        <f t="shared" si="17"/>
        <v/>
      </c>
      <c r="BB18" s="159"/>
      <c r="BC18" s="159" t="s">
        <v>159</v>
      </c>
      <c r="BD18" s="153">
        <v>35</v>
      </c>
      <c r="BE18" s="152">
        <f>VLOOKUP(BD18,价值设定!$I$2:$L$102,3,0)</f>
        <v>85</v>
      </c>
      <c r="BF18" s="152">
        <f>VLOOKUP(BD18,价值设定!$I$2:$L$102,4,0)</f>
        <v>283</v>
      </c>
      <c r="BG18" s="159"/>
      <c r="BH18" s="159"/>
      <c r="BI18" s="154"/>
      <c r="BJ18" s="83" t="s">
        <v>238</v>
      </c>
      <c r="BK18" s="83">
        <v>200</v>
      </c>
      <c r="BL18" s="162">
        <v>0.1</v>
      </c>
      <c r="BM18" s="83">
        <v>2.2400000000000002</v>
      </c>
      <c r="BN18" s="162">
        <v>0.25</v>
      </c>
      <c r="BO18" s="83"/>
      <c r="BP18" s="83"/>
      <c r="BQ18" s="83">
        <v>100</v>
      </c>
      <c r="CA18" s="52">
        <v>15</v>
      </c>
      <c r="CB18" s="52">
        <f t="shared" si="34"/>
        <v>0.10344827586206896</v>
      </c>
      <c r="CC18" s="52">
        <v>0</v>
      </c>
      <c r="CD18" s="52">
        <f t="shared" si="35"/>
        <v>5.263157894736842E-3</v>
      </c>
      <c r="CE18" s="52">
        <f t="shared" si="36"/>
        <v>2.6315789473684209E-2</v>
      </c>
      <c r="CF18" s="52">
        <f t="shared" si="37"/>
        <v>5.263157894736842E-3</v>
      </c>
      <c r="CG18" s="52">
        <f t="shared" si="38"/>
        <v>5.263157894736842E-3</v>
      </c>
      <c r="CH18" s="52">
        <f t="shared" si="39"/>
        <v>3.6036036036036037E-3</v>
      </c>
      <c r="CI18" s="52">
        <f t="shared" si="40"/>
        <v>9.0090090090090091E-4</v>
      </c>
      <c r="CJ18" s="52">
        <f t="shared" si="41"/>
        <v>1.0810810810810811E-2</v>
      </c>
      <c r="CK18" s="52">
        <f t="shared" si="42"/>
        <v>3.6036036036036037E-3</v>
      </c>
      <c r="CL18" s="52">
        <v>0</v>
      </c>
      <c r="CM18" s="52">
        <f t="shared" si="43"/>
        <v>0.10731021402527754</v>
      </c>
    </row>
    <row r="19" spans="1:91" x14ac:dyDescent="0.15">
      <c r="A19" s="147">
        <f>怪物产出!A19</f>
        <v>16</v>
      </c>
      <c r="B19" s="147">
        <f>怪物产出!B19</f>
        <v>5</v>
      </c>
      <c r="C19" s="147">
        <f t="shared" si="4"/>
        <v>3</v>
      </c>
      <c r="D19" s="147" t="str">
        <f>价值设定!N18</f>
        <v>coin,660</v>
      </c>
      <c r="E19" s="147" t="str">
        <f>价值设定!O18</f>
        <v>coin,1320</v>
      </c>
      <c r="F19" s="147" t="str">
        <f>价值设定!P18</f>
        <v>coin,3300</v>
      </c>
      <c r="G19" s="51">
        <v>10316</v>
      </c>
      <c r="H19" s="51">
        <v>10416</v>
      </c>
      <c r="I19" s="51" t="str">
        <f t="shared" si="0"/>
        <v>prop,202,1|80;prop,203,1|20</v>
      </c>
      <c r="J19" s="51">
        <v>10516</v>
      </c>
      <c r="K19" s="51" t="str">
        <f t="shared" si="1"/>
        <v>cash,200|100;cash,250|50;cash,300|25;cash,400|10;prop,704,5|300;prop,704,10|150;pack,703|250</v>
      </c>
      <c r="L19" s="51" t="str">
        <f t="shared" si="2"/>
        <v>prop,704,2|150;pack,702|90;pack,703|20;pack,406|60;pack,407|10;prop,322,1|50</v>
      </c>
      <c r="M19" s="51" t="str">
        <f t="shared" si="3"/>
        <v>prop,701,1|20;pack,701|40;pack,702|40;pack,409|50;pack,411|50;pack,412|10;coin,1320|100;pack,10416|100</v>
      </c>
      <c r="N19" s="51" t="str">
        <f t="shared" si="5"/>
        <v>pack,701|150;pack,702|30;coin,660|100;pack,10316|100;pack,10516|100</v>
      </c>
      <c r="O19" s="147">
        <v>80016</v>
      </c>
      <c r="P19" s="147">
        <f t="shared" ref="P19:R19" si="52">O19+100</f>
        <v>80116</v>
      </c>
      <c r="Q19" s="147">
        <f t="shared" si="52"/>
        <v>80216</v>
      </c>
      <c r="R19" s="147">
        <f t="shared" si="52"/>
        <v>80316</v>
      </c>
      <c r="S19" s="51" t="str">
        <f>IF(B19&gt;5,VLOOKUP(B19,随机目标!$BC$2:$BF$17,4,0)&amp;"|"&amp;$AH$18&amp;";","")&amp;K19</f>
        <v>cash,200|100;cash,250|50;cash,300|25;cash,400|10;prop,704,5|300;prop,704,10|150;pack,703|250</v>
      </c>
      <c r="T19" s="51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pack,303|50;prop,704,2|150;pack,702|90;pack,703|20;pack,406|60;pack,407|10;prop,322,1|50</v>
      </c>
      <c r="U19" s="51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1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147" t="s">
        <v>2024</v>
      </c>
      <c r="X19" s="147"/>
      <c r="Y19" s="147"/>
      <c r="AA19" s="52" t="s">
        <v>250</v>
      </c>
      <c r="AB19" s="52">
        <f>BM9</f>
        <v>15</v>
      </c>
      <c r="AC19" s="52" t="s">
        <v>273</v>
      </c>
      <c r="AD19" s="155"/>
      <c r="AE19" s="156" t="str">
        <f t="shared" si="7"/>
        <v/>
      </c>
      <c r="AF19" s="157"/>
      <c r="AG19" s="156" t="str">
        <f t="shared" si="8"/>
        <v/>
      </c>
      <c r="AH19" s="157"/>
      <c r="AI19" s="158" t="str">
        <f t="shared" si="9"/>
        <v/>
      </c>
      <c r="AJ19" s="157"/>
      <c r="AK19" s="156" t="str">
        <f t="shared" si="10"/>
        <v/>
      </c>
      <c r="AL19" s="157"/>
      <c r="AM19" s="156" t="str">
        <f t="shared" si="11"/>
        <v/>
      </c>
      <c r="AN19" s="157"/>
      <c r="AO19" s="156" t="str">
        <f t="shared" si="12"/>
        <v/>
      </c>
      <c r="AP19" s="155"/>
      <c r="AQ19" s="156" t="str">
        <f t="shared" si="13"/>
        <v/>
      </c>
      <c r="AR19" s="157">
        <v>40</v>
      </c>
      <c r="AS19" s="156">
        <f t="shared" si="13"/>
        <v>9.5238095238095233E-2</v>
      </c>
      <c r="AT19" s="157">
        <v>65</v>
      </c>
      <c r="AU19" s="158">
        <f t="shared" si="14"/>
        <v>0.11403508771929824</v>
      </c>
      <c r="AV19" s="157"/>
      <c r="AW19" s="156" t="str">
        <f t="shared" si="15"/>
        <v/>
      </c>
      <c r="AX19" s="157">
        <v>150</v>
      </c>
      <c r="AY19" s="156">
        <f t="shared" si="16"/>
        <v>0.25423728813559321</v>
      </c>
      <c r="AZ19" s="157">
        <v>140</v>
      </c>
      <c r="BA19" s="158">
        <f t="shared" si="17"/>
        <v>0.2413793103448276</v>
      </c>
      <c r="BB19" s="159"/>
      <c r="BC19" s="159" t="s">
        <v>2140</v>
      </c>
      <c r="BD19" s="153">
        <v>38</v>
      </c>
      <c r="BE19" s="152">
        <f>VLOOKUP(BD19,价值设定!$I$2:$L$102,3,0)</f>
        <v>88</v>
      </c>
      <c r="BF19" s="152">
        <f>VLOOKUP(BD19,价值设定!$I$2:$L$102,4,0)</f>
        <v>293</v>
      </c>
      <c r="BG19" s="159"/>
      <c r="BH19" s="159"/>
      <c r="BI19" s="154"/>
    </row>
    <row r="20" spans="1:91" x14ac:dyDescent="0.15">
      <c r="A20" s="147">
        <f>怪物产出!A20</f>
        <v>17</v>
      </c>
      <c r="B20" s="147">
        <f>怪物产出!B20</f>
        <v>6</v>
      </c>
      <c r="C20" s="147">
        <f t="shared" si="4"/>
        <v>4</v>
      </c>
      <c r="D20" s="147" t="str">
        <f>价值设定!N19</f>
        <v>coin,670</v>
      </c>
      <c r="E20" s="147" t="str">
        <f>价值设定!O19</f>
        <v>coin,1340</v>
      </c>
      <c r="F20" s="147" t="str">
        <f>价值设定!P19</f>
        <v>coin,3350</v>
      </c>
      <c r="G20" s="51">
        <v>10317</v>
      </c>
      <c r="H20" s="51">
        <v>10417</v>
      </c>
      <c r="I20" s="51" t="str">
        <f t="shared" si="0"/>
        <v>prop,202,2|50;prop,203,1|45;prop,204,1|5</v>
      </c>
      <c r="J20" s="51">
        <v>10517</v>
      </c>
      <c r="K20" s="51" t="str">
        <f t="shared" si="1"/>
        <v>cash,200|100;cash,250|50;cash,300|25;cash,400|10;prop,704,5|300;prop,704,10|150;pack,703|350;pack,408|100</v>
      </c>
      <c r="L20" s="51" t="str">
        <f t="shared" si="2"/>
        <v>prop,704,2|200;pack,702|120;pack,703|20;pack,406|60;pack,407|20;prop,322,1|20;prop,323,1|5</v>
      </c>
      <c r="M20" s="51" t="str">
        <f t="shared" si="3"/>
        <v>prop,701,1|20;pack,701|65;pack,702|65;pack,410|10;pack,411|50;pack,412|10;pack,413|10;coin,1340|100;pack,10417|100</v>
      </c>
      <c r="N20" s="51" t="str">
        <f t="shared" si="5"/>
        <v>pack,701|140;pack,702|30;coin,670|100;pack,10317|100;pack,10517|100</v>
      </c>
      <c r="O20" s="147">
        <v>80017</v>
      </c>
      <c r="P20" s="147">
        <f t="shared" ref="P20:R20" si="53">O20+100</f>
        <v>80117</v>
      </c>
      <c r="Q20" s="147">
        <f t="shared" si="53"/>
        <v>80217</v>
      </c>
      <c r="R20" s="147">
        <f t="shared" si="53"/>
        <v>80317</v>
      </c>
      <c r="S20" s="51" t="str">
        <f>IF(B20&gt;5,VLOOKUP(B20,随机目标!$BC$2:$BF$17,4,0)&amp;"|"&amp;$AH$18&amp;";","")&amp;K20</f>
        <v>pack,304|20;cash,200|100;cash,250|50;cash,300|25;cash,400|10;prop,704,5|300;prop,704,10|150;pack,703|350;pack,408|100</v>
      </c>
      <c r="T20" s="51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pack,304|10;pack,303|100;prop,704,2|200;pack,702|120;pack,703|20;pack,406|60;pack,407|20;prop,322,1|20;prop,323,1|5</v>
      </c>
      <c r="U20" s="51" t="str">
        <f>IF(B20&gt;5,VLOOKUP(B20,随机目标!$BC$2:$BF$17,3,0)&amp;"|"&amp;$AT$17&amp;";",IF(B20&gt;2,VLOOKUP(B20,随机目标!$BC$2:$BF$17,3,0)&amp;"|"&amp;$AR$17&amp;";",""))&amp;M20</f>
        <v>pack,303|150;prop,701,1|20;pack,701|65;pack,702|65;pack,410|10;pack,411|50;pack,412|10;pack,413|10;coin,1340|100;pack,10417|100</v>
      </c>
      <c r="V20" s="51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pack,302|100;pack,303|10;pack,701|140;pack,702|30;coin,670|100;pack,10317|100;pack,10517|100</v>
      </c>
      <c r="W20" s="147" t="s">
        <v>2024</v>
      </c>
      <c r="X20" s="147"/>
      <c r="Y20" s="147"/>
      <c r="AA20" s="52" t="s">
        <v>251</v>
      </c>
      <c r="AB20" s="52">
        <f t="shared" ref="AB20:AB21" si="54">BM10</f>
        <v>40</v>
      </c>
      <c r="AC20" s="52" t="s">
        <v>274</v>
      </c>
      <c r="AD20" s="155"/>
      <c r="AE20" s="156" t="str">
        <f t="shared" si="7"/>
        <v/>
      </c>
      <c r="AF20" s="157"/>
      <c r="AG20" s="156" t="str">
        <f t="shared" si="8"/>
        <v/>
      </c>
      <c r="AH20" s="157"/>
      <c r="AI20" s="158" t="str">
        <f t="shared" si="9"/>
        <v/>
      </c>
      <c r="AJ20" s="157"/>
      <c r="AK20" s="156" t="str">
        <f t="shared" si="10"/>
        <v/>
      </c>
      <c r="AL20" s="157">
        <v>90</v>
      </c>
      <c r="AM20" s="156">
        <f t="shared" si="11"/>
        <v>0.20930232558139536</v>
      </c>
      <c r="AN20" s="157">
        <v>120</v>
      </c>
      <c r="AO20" s="156">
        <f t="shared" si="12"/>
        <v>0.21621621621621623</v>
      </c>
      <c r="AP20" s="155"/>
      <c r="AQ20" s="156" t="str">
        <f t="shared" si="13"/>
        <v/>
      </c>
      <c r="AR20" s="157">
        <v>40</v>
      </c>
      <c r="AS20" s="156">
        <f t="shared" si="13"/>
        <v>9.5238095238095233E-2</v>
      </c>
      <c r="AT20" s="157">
        <v>65</v>
      </c>
      <c r="AU20" s="158">
        <f t="shared" si="14"/>
        <v>0.11403508771929824</v>
      </c>
      <c r="AV20" s="157"/>
      <c r="AW20" s="156" t="str">
        <f t="shared" si="15"/>
        <v/>
      </c>
      <c r="AX20" s="157">
        <v>30</v>
      </c>
      <c r="AY20" s="156">
        <f t="shared" si="16"/>
        <v>5.0847457627118647E-2</v>
      </c>
      <c r="AZ20" s="157">
        <v>30</v>
      </c>
      <c r="BA20" s="158">
        <f t="shared" si="17"/>
        <v>5.1724137931034482E-2</v>
      </c>
      <c r="BB20" s="159"/>
      <c r="BC20" s="159" t="s">
        <v>2141</v>
      </c>
      <c r="BD20" s="153">
        <v>39</v>
      </c>
      <c r="BE20" s="152">
        <f>VLOOKUP(BD20,价值设定!$I$2:$L$102,3,0)</f>
        <v>89</v>
      </c>
      <c r="BF20" s="152">
        <f>VLOOKUP(BD20,价值设定!$I$2:$L$102,4,0)</f>
        <v>296</v>
      </c>
      <c r="BG20" s="159"/>
      <c r="BH20" s="159"/>
      <c r="BI20" s="154"/>
      <c r="BJ20" s="83" t="s">
        <v>262</v>
      </c>
      <c r="BK20" s="83">
        <v>150</v>
      </c>
      <c r="CB20" s="149" t="s">
        <v>2392</v>
      </c>
      <c r="CC20" s="149"/>
    </row>
    <row r="21" spans="1:91" x14ac:dyDescent="0.15">
      <c r="A21" s="147">
        <f>怪物产出!A21</f>
        <v>18</v>
      </c>
      <c r="B21" s="147">
        <f>怪物产出!B21</f>
        <v>6</v>
      </c>
      <c r="C21" s="147">
        <f t="shared" si="4"/>
        <v>4</v>
      </c>
      <c r="D21" s="147" t="str">
        <f>价值设定!N20</f>
        <v>coin,680</v>
      </c>
      <c r="E21" s="147" t="str">
        <f>价值设定!O20</f>
        <v>coin,1360</v>
      </c>
      <c r="F21" s="147" t="str">
        <f>价值设定!P20</f>
        <v>coin,3400</v>
      </c>
      <c r="G21" s="51">
        <v>10318</v>
      </c>
      <c r="H21" s="51">
        <v>10418</v>
      </c>
      <c r="I21" s="51" t="str">
        <f t="shared" si="0"/>
        <v>prop,202,2|50;prop,203,1|45;prop,204,1|5</v>
      </c>
      <c r="J21" s="51">
        <v>10518</v>
      </c>
      <c r="K21" s="51" t="str">
        <f t="shared" si="1"/>
        <v>cash,200|100;cash,250|50;cash,300|25;cash,400|10;prop,704,5|300;prop,704,10|150;pack,703|350;pack,408|100</v>
      </c>
      <c r="L21" s="51" t="str">
        <f t="shared" si="2"/>
        <v>prop,704,2|200;pack,702|120;pack,703|20;pack,406|60;pack,407|20;prop,322,1|20;prop,323,1|5</v>
      </c>
      <c r="M21" s="51" t="str">
        <f t="shared" si="3"/>
        <v>prop,701,1|20;pack,701|65;pack,702|65;pack,410|10;pack,411|50;pack,412|10;pack,413|10;coin,1360|100;pack,10418|100</v>
      </c>
      <c r="N21" s="51" t="str">
        <f t="shared" si="5"/>
        <v>pack,701|140;pack,702|30;coin,680|100;pack,10318|100;pack,10518|100</v>
      </c>
      <c r="O21" s="147">
        <v>80018</v>
      </c>
      <c r="P21" s="147">
        <f t="shared" ref="P21:R21" si="55">O21+100</f>
        <v>80118</v>
      </c>
      <c r="Q21" s="147">
        <f t="shared" si="55"/>
        <v>80218</v>
      </c>
      <c r="R21" s="147">
        <f t="shared" si="55"/>
        <v>80318</v>
      </c>
      <c r="S21" s="51" t="str">
        <f>IF(B21&gt;5,VLOOKUP(B21,随机目标!$BC$2:$BF$17,4,0)&amp;"|"&amp;$AH$18&amp;";","")&amp;K21</f>
        <v>pack,304|20;cash,200|100;cash,250|50;cash,300|25;cash,400|10;prop,704,5|300;prop,704,10|150;pack,703|350;pack,408|100</v>
      </c>
      <c r="T21" s="51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pack,304|10;pack,303|100;prop,704,2|200;pack,702|120;pack,703|20;pack,406|60;pack,407|20;prop,322,1|20;prop,323,1|5</v>
      </c>
      <c r="U21" s="51" t="str">
        <f>IF(B21&gt;5,VLOOKUP(B21,随机目标!$BC$2:$BF$17,3,0)&amp;"|"&amp;$AT$17&amp;";",IF(B21&gt;2,VLOOKUP(B21,随机目标!$BC$2:$BF$17,3,0)&amp;"|"&amp;$AR$17&amp;";",""))&amp;M21</f>
        <v>pack,303|150;prop,701,1|20;pack,701|65;pack,702|65;pack,410|10;pack,411|50;pack,412|10;pack,413|10;coin,1360|100;pack,10418|100</v>
      </c>
      <c r="V21" s="51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pack,302|100;pack,303|10;pack,701|140;pack,702|30;coin,680|100;pack,10318|100;pack,10518|100</v>
      </c>
      <c r="W21" s="147" t="s">
        <v>2024</v>
      </c>
      <c r="X21" s="147"/>
      <c r="Y21" s="147"/>
      <c r="AA21" s="52" t="s">
        <v>252</v>
      </c>
      <c r="AB21" s="52">
        <f t="shared" si="54"/>
        <v>200</v>
      </c>
      <c r="AC21" s="52" t="s">
        <v>275</v>
      </c>
      <c r="AD21" s="155">
        <v>250</v>
      </c>
      <c r="AE21" s="156">
        <f t="shared" ref="AE21:AE32" si="56">IF(AD21="","",AD21/SUM(AD$3:AD$31))</f>
        <v>0.2824858757062147</v>
      </c>
      <c r="AF21" s="157">
        <v>250</v>
      </c>
      <c r="AG21" s="156">
        <f t="shared" si="8"/>
        <v>0.2824858757062147</v>
      </c>
      <c r="AH21" s="157">
        <v>350</v>
      </c>
      <c r="AI21" s="158">
        <f t="shared" si="9"/>
        <v>0.31674208144796379</v>
      </c>
      <c r="AJ21" s="157"/>
      <c r="AK21" s="156" t="str">
        <f t="shared" si="10"/>
        <v/>
      </c>
      <c r="AL21" s="157">
        <v>20</v>
      </c>
      <c r="AM21" s="156">
        <f t="shared" si="11"/>
        <v>4.6511627906976744E-2</v>
      </c>
      <c r="AN21" s="157">
        <v>20</v>
      </c>
      <c r="AO21" s="156">
        <f t="shared" si="12"/>
        <v>3.6036036036036036E-2</v>
      </c>
      <c r="AP21" s="155"/>
      <c r="AQ21" s="156" t="str">
        <f t="shared" ref="AQ21:AS32" si="57">IF(AP21="","",AP21/SUM(AP$3:AP$31))</f>
        <v/>
      </c>
      <c r="AR21" s="157"/>
      <c r="AS21" s="156" t="str">
        <f t="shared" si="57"/>
        <v/>
      </c>
      <c r="AT21" s="157"/>
      <c r="AU21" s="158" t="str">
        <f t="shared" si="14"/>
        <v/>
      </c>
      <c r="AV21" s="157"/>
      <c r="AW21" s="156" t="str">
        <f t="shared" si="15"/>
        <v/>
      </c>
      <c r="AX21" s="157"/>
      <c r="AY21" s="156" t="str">
        <f t="shared" si="16"/>
        <v/>
      </c>
      <c r="AZ21" s="157"/>
      <c r="BA21" s="158" t="str">
        <f t="shared" si="17"/>
        <v/>
      </c>
      <c r="BB21" s="159"/>
      <c r="BC21" s="159" t="s">
        <v>2142</v>
      </c>
      <c r="BD21" s="153">
        <v>40</v>
      </c>
      <c r="BE21" s="152">
        <f>VLOOKUP(BD21,价值设定!$I$2:$L$102,3,0)</f>
        <v>90</v>
      </c>
      <c r="BF21" s="152">
        <f>VLOOKUP(BD21,价值设定!$I$2:$L$102,4,0)</f>
        <v>300</v>
      </c>
      <c r="BG21" s="159"/>
      <c r="BH21" s="159"/>
      <c r="BI21" s="154"/>
      <c r="BJ21" s="83" t="s">
        <v>263</v>
      </c>
      <c r="BK21" s="83">
        <v>500</v>
      </c>
      <c r="CB21" s="149" t="s">
        <v>2183</v>
      </c>
      <c r="CC21" s="149" t="s">
        <v>2393</v>
      </c>
    </row>
    <row r="22" spans="1:91" x14ac:dyDescent="0.15">
      <c r="A22" s="147">
        <f>怪物产出!A22</f>
        <v>19</v>
      </c>
      <c r="B22" s="147">
        <f>怪物产出!B22</f>
        <v>6</v>
      </c>
      <c r="C22" s="147">
        <f t="shared" si="4"/>
        <v>4</v>
      </c>
      <c r="D22" s="147" t="str">
        <f>价值设定!N21</f>
        <v>coin,690</v>
      </c>
      <c r="E22" s="147" t="str">
        <f>价值设定!O21</f>
        <v>coin,1380</v>
      </c>
      <c r="F22" s="147" t="str">
        <f>价值设定!P21</f>
        <v>coin,3450</v>
      </c>
      <c r="G22" s="51">
        <v>10319</v>
      </c>
      <c r="H22" s="51">
        <v>10419</v>
      </c>
      <c r="I22" s="51" t="str">
        <f t="shared" si="0"/>
        <v>prop,202,2|50;prop,203,1|45;prop,204,1|5</v>
      </c>
      <c r="J22" s="51">
        <v>10519</v>
      </c>
      <c r="K22" s="51" t="str">
        <f t="shared" si="1"/>
        <v>cash,200|100;cash,250|50;cash,300|25;cash,400|10;prop,704,5|300;prop,704,10|150;pack,703|350;pack,408|100</v>
      </c>
      <c r="L22" s="51" t="str">
        <f t="shared" si="2"/>
        <v>prop,704,2|200;pack,702|120;pack,703|20;pack,406|60;pack,407|20;prop,322,1|20;prop,323,1|5</v>
      </c>
      <c r="M22" s="51" t="str">
        <f t="shared" si="3"/>
        <v>prop,701,1|20;pack,701|65;pack,702|65;pack,410|10;pack,411|50;pack,412|10;pack,413|10;coin,1380|100;pack,10419|100</v>
      </c>
      <c r="N22" s="51" t="str">
        <f t="shared" si="5"/>
        <v>pack,701|140;pack,702|30;coin,690|100;pack,10319|100;pack,10519|100</v>
      </c>
      <c r="O22" s="147">
        <v>80019</v>
      </c>
      <c r="P22" s="147">
        <f t="shared" ref="P22:R22" si="58">O22+100</f>
        <v>80119</v>
      </c>
      <c r="Q22" s="147">
        <f t="shared" si="58"/>
        <v>80219</v>
      </c>
      <c r="R22" s="147">
        <f t="shared" si="58"/>
        <v>80319</v>
      </c>
      <c r="S22" s="51" t="str">
        <f>IF(B22&gt;5,VLOOKUP(B22,随机目标!$BC$2:$BF$17,4,0)&amp;"|"&amp;$AH$18&amp;";","")&amp;K22</f>
        <v>pack,304|20;cash,200|100;cash,250|50;cash,300|25;cash,400|10;prop,704,5|300;prop,704,10|150;pack,703|350;pack,408|100</v>
      </c>
      <c r="T22" s="51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pack,304|10;pack,303|100;prop,704,2|200;pack,702|120;pack,703|20;pack,406|60;pack,407|20;prop,322,1|20;prop,323,1|5</v>
      </c>
      <c r="U22" s="51" t="str">
        <f>IF(B22&gt;5,VLOOKUP(B22,随机目标!$BC$2:$BF$17,3,0)&amp;"|"&amp;$AT$17&amp;";",IF(B22&gt;2,VLOOKUP(B22,随机目标!$BC$2:$BF$17,3,0)&amp;"|"&amp;$AR$17&amp;";",""))&amp;M22</f>
        <v>pack,303|150;prop,701,1|20;pack,701|65;pack,702|65;pack,410|10;pack,411|50;pack,412|10;pack,413|10;coin,1380|100;pack,10419|100</v>
      </c>
      <c r="V22" s="51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pack,302|100;pack,303|10;pack,701|140;pack,702|30;coin,690|100;pack,10319|100;pack,10519|100</v>
      </c>
      <c r="W22" s="147" t="s">
        <v>2024</v>
      </c>
      <c r="X22" s="147"/>
      <c r="Y22" s="147"/>
      <c r="AA22" s="52" t="s">
        <v>2367</v>
      </c>
      <c r="AB22" s="52">
        <v>10</v>
      </c>
      <c r="AC22" s="52" t="str">
        <f>AD89</f>
        <v>pack,406</v>
      </c>
      <c r="AD22" s="155"/>
      <c r="AE22" s="156" t="str">
        <f t="shared" si="56"/>
        <v/>
      </c>
      <c r="AF22" s="156"/>
      <c r="AG22" s="156" t="str">
        <f t="shared" si="8"/>
        <v/>
      </c>
      <c r="AH22" s="157"/>
      <c r="AI22" s="158" t="str">
        <f t="shared" si="9"/>
        <v/>
      </c>
      <c r="AJ22" s="157">
        <v>60</v>
      </c>
      <c r="AK22" s="156">
        <f t="shared" si="10"/>
        <v>0.22222222222222221</v>
      </c>
      <c r="AL22" s="157">
        <v>60</v>
      </c>
      <c r="AM22" s="156">
        <f t="shared" si="11"/>
        <v>0.13953488372093023</v>
      </c>
      <c r="AN22" s="157">
        <v>60</v>
      </c>
      <c r="AO22" s="156">
        <f t="shared" si="12"/>
        <v>0.10810810810810811</v>
      </c>
      <c r="AP22" s="155"/>
      <c r="AQ22" s="156" t="str">
        <f t="shared" si="57"/>
        <v/>
      </c>
      <c r="AR22" s="157"/>
      <c r="AS22" s="156" t="str">
        <f t="shared" si="57"/>
        <v/>
      </c>
      <c r="AT22" s="157"/>
      <c r="AU22" s="158" t="str">
        <f t="shared" si="14"/>
        <v/>
      </c>
      <c r="AV22" s="157"/>
      <c r="AW22" s="156" t="str">
        <f t="shared" si="15"/>
        <v/>
      </c>
      <c r="AX22" s="157"/>
      <c r="AY22" s="156" t="str">
        <f t="shared" si="16"/>
        <v/>
      </c>
      <c r="AZ22" s="157"/>
      <c r="BA22" s="158" t="str">
        <f t="shared" si="17"/>
        <v/>
      </c>
      <c r="BB22" s="159"/>
      <c r="BC22" s="159" t="s">
        <v>162</v>
      </c>
      <c r="BD22" s="153">
        <v>43</v>
      </c>
      <c r="BE22" s="152">
        <f>VLOOKUP(BD22,价值设定!$I$2:$L$102,3,0)</f>
        <v>93</v>
      </c>
      <c r="BF22" s="152">
        <f>VLOOKUP(BD22,价值设定!$I$2:$L$102,4,0)</f>
        <v>310</v>
      </c>
      <c r="BG22" s="159"/>
      <c r="BH22" s="159"/>
      <c r="BI22" s="154"/>
      <c r="CA22" s="52">
        <v>1</v>
      </c>
      <c r="CB22" s="52">
        <f>SUMPRODUCT($AB$8:$AB$11,$AE$8:$AE$11)</f>
        <v>49.717514124293785</v>
      </c>
      <c r="CC22" s="52">
        <f>$AE$14*5+$AE$15*10</f>
        <v>3.3898305084745761</v>
      </c>
    </row>
    <row r="23" spans="1:91" x14ac:dyDescent="0.15">
      <c r="A23" s="147">
        <f>怪物产出!A23</f>
        <v>20</v>
      </c>
      <c r="B23" s="147">
        <f>怪物产出!B23</f>
        <v>6</v>
      </c>
      <c r="C23" s="147">
        <f t="shared" si="4"/>
        <v>4</v>
      </c>
      <c r="D23" s="147" t="str">
        <f>价值设定!N22</f>
        <v>coin,700</v>
      </c>
      <c r="E23" s="147" t="str">
        <f>价值设定!O22</f>
        <v>coin,1400</v>
      </c>
      <c r="F23" s="147" t="str">
        <f>价值设定!P22</f>
        <v>coin,3500</v>
      </c>
      <c r="G23" s="51">
        <v>10320</v>
      </c>
      <c r="H23" s="51">
        <v>10420</v>
      </c>
      <c r="I23" s="51" t="str">
        <f t="shared" si="0"/>
        <v>prop,202,2|50;prop,203,1|45;prop,204,1|5</v>
      </c>
      <c r="J23" s="51">
        <v>10520</v>
      </c>
      <c r="K23" s="51" t="str">
        <f t="shared" si="1"/>
        <v>cash,200|100;cash,250|50;cash,300|25;cash,400|10;prop,704,5|300;prop,704,10|150;pack,703|350;pack,408|100</v>
      </c>
      <c r="L23" s="51" t="str">
        <f t="shared" si="2"/>
        <v>prop,704,2|200;pack,702|120;pack,703|20;pack,406|60;pack,407|20;prop,322,1|20;prop,323,1|5</v>
      </c>
      <c r="M23" s="51" t="str">
        <f t="shared" si="3"/>
        <v>prop,701,1|20;pack,701|65;pack,702|65;pack,410|10;pack,411|50;pack,412|10;pack,413|10;coin,1400|100;pack,10420|100</v>
      </c>
      <c r="N23" s="51" t="str">
        <f t="shared" si="5"/>
        <v>pack,701|140;pack,702|30;coin,700|100;pack,10320|100;pack,10520|100</v>
      </c>
      <c r="O23" s="147">
        <v>80020</v>
      </c>
      <c r="P23" s="147">
        <f t="shared" ref="P23:R23" si="59">O23+100</f>
        <v>80120</v>
      </c>
      <c r="Q23" s="147">
        <f t="shared" si="59"/>
        <v>80220</v>
      </c>
      <c r="R23" s="147">
        <f t="shared" si="59"/>
        <v>80320</v>
      </c>
      <c r="S23" s="51" t="str">
        <f>IF(B23&gt;5,VLOOKUP(B23,随机目标!$BC$2:$BF$17,4,0)&amp;"|"&amp;$AH$18&amp;";","")&amp;K23</f>
        <v>pack,304|20;cash,200|100;cash,250|50;cash,300|25;cash,400|10;prop,704,5|300;prop,704,10|150;pack,703|350;pack,408|100</v>
      </c>
      <c r="T23" s="51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pack,304|10;pack,303|100;prop,704,2|200;pack,702|120;pack,703|20;pack,406|60;pack,407|20;prop,322,1|20;prop,323,1|5</v>
      </c>
      <c r="U23" s="51" t="str">
        <f>IF(B23&gt;5,VLOOKUP(B23,随机目标!$BC$2:$BF$17,3,0)&amp;"|"&amp;$AT$17&amp;";",IF(B23&gt;2,VLOOKUP(B23,随机目标!$BC$2:$BF$17,3,0)&amp;"|"&amp;$AR$17&amp;";",""))&amp;M23</f>
        <v>pack,303|150;prop,701,1|20;pack,701|65;pack,702|65;pack,410|10;pack,411|50;pack,412|10;pack,413|10;coin,1400|100;pack,10420|100</v>
      </c>
      <c r="V23" s="51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pack,302|100;pack,303|10;pack,701|140;pack,702|30;coin,700|100;pack,10320|100;pack,10520|100</v>
      </c>
      <c r="W23" s="147" t="s">
        <v>2024</v>
      </c>
      <c r="X23" s="147"/>
      <c r="Y23" s="147"/>
      <c r="AA23" s="52" t="s">
        <v>2368</v>
      </c>
      <c r="AB23" s="52">
        <v>30</v>
      </c>
      <c r="AC23" s="52" t="str">
        <f>AD90</f>
        <v>pack,407</v>
      </c>
      <c r="AD23" s="155"/>
      <c r="AE23" s="156" t="str">
        <f t="shared" si="56"/>
        <v/>
      </c>
      <c r="AF23" s="156"/>
      <c r="AG23" s="156" t="str">
        <f t="shared" si="8"/>
        <v/>
      </c>
      <c r="AH23" s="157"/>
      <c r="AI23" s="158" t="str">
        <f t="shared" si="9"/>
        <v/>
      </c>
      <c r="AJ23" s="157">
        <v>10</v>
      </c>
      <c r="AK23" s="156">
        <f t="shared" si="10"/>
        <v>3.7037037037037035E-2</v>
      </c>
      <c r="AL23" s="157">
        <v>10</v>
      </c>
      <c r="AM23" s="156">
        <f t="shared" si="11"/>
        <v>2.3255813953488372E-2</v>
      </c>
      <c r="AN23" s="157">
        <v>20</v>
      </c>
      <c r="AO23" s="156">
        <f t="shared" si="12"/>
        <v>3.6036036036036036E-2</v>
      </c>
      <c r="AP23" s="155"/>
      <c r="AQ23" s="156" t="str">
        <f t="shared" si="57"/>
        <v/>
      </c>
      <c r="AR23" s="157"/>
      <c r="AS23" s="156" t="str">
        <f t="shared" si="57"/>
        <v/>
      </c>
      <c r="AT23" s="157"/>
      <c r="AU23" s="158" t="str">
        <f t="shared" si="14"/>
        <v/>
      </c>
      <c r="AV23" s="157"/>
      <c r="AW23" s="156" t="str">
        <f t="shared" si="15"/>
        <v/>
      </c>
      <c r="AX23" s="157"/>
      <c r="AY23" s="156" t="str">
        <f t="shared" si="16"/>
        <v/>
      </c>
      <c r="AZ23" s="157"/>
      <c r="BA23" s="158" t="str">
        <f t="shared" si="17"/>
        <v/>
      </c>
      <c r="BB23" s="159"/>
      <c r="BC23" s="159" t="s">
        <v>163</v>
      </c>
      <c r="BD23" s="153">
        <v>44</v>
      </c>
      <c r="BE23" s="152">
        <f>VLOOKUP(BD23,价值设定!$I$2:$L$102,3,0)</f>
        <v>94</v>
      </c>
      <c r="BF23" s="152">
        <f>VLOOKUP(BD23,价值设定!$I$2:$L$102,4,0)</f>
        <v>313</v>
      </c>
      <c r="BG23" s="159"/>
      <c r="BH23" s="159"/>
      <c r="BI23" s="154"/>
      <c r="CA23" s="52">
        <v>2</v>
      </c>
      <c r="CB23" s="52">
        <f t="shared" ref="CB23" si="60">SUMPRODUCT($AB$8:$AB$11,$AE$8:$AE$11)</f>
        <v>49.717514124293785</v>
      </c>
      <c r="CC23" s="52">
        <f>$AE$14*5+$AE$15*10</f>
        <v>3.3898305084745761</v>
      </c>
    </row>
    <row r="24" spans="1:91" x14ac:dyDescent="0.15">
      <c r="A24" s="147">
        <f>怪物产出!A24</f>
        <v>21</v>
      </c>
      <c r="B24" s="147">
        <f>怪物产出!B24</f>
        <v>6</v>
      </c>
      <c r="C24" s="147">
        <f t="shared" si="4"/>
        <v>4</v>
      </c>
      <c r="D24" s="147" t="str">
        <f>价值设定!N23</f>
        <v>coin,710</v>
      </c>
      <c r="E24" s="147" t="str">
        <f>价值设定!O23</f>
        <v>coin,1420</v>
      </c>
      <c r="F24" s="147" t="str">
        <f>价值设定!P23</f>
        <v>coin,3550</v>
      </c>
      <c r="G24" s="51">
        <v>10321</v>
      </c>
      <c r="H24" s="51">
        <v>10421</v>
      </c>
      <c r="I24" s="51" t="str">
        <f t="shared" si="0"/>
        <v>prop,202,2|50;prop,203,1|45;prop,204,1|5</v>
      </c>
      <c r="J24" s="51">
        <v>10521</v>
      </c>
      <c r="K24" s="51" t="str">
        <f t="shared" si="1"/>
        <v>cash,200|100;cash,250|50;cash,300|25;cash,400|10;prop,704,5|300;prop,704,10|150;pack,703|350;pack,408|100</v>
      </c>
      <c r="L24" s="51" t="str">
        <f t="shared" si="2"/>
        <v>prop,704,2|200;pack,702|120;pack,703|20;pack,406|60;pack,407|20;prop,322,1|20;prop,323,1|5</v>
      </c>
      <c r="M24" s="51" t="str">
        <f t="shared" si="3"/>
        <v>prop,701,1|20;pack,701|65;pack,702|65;pack,410|10;pack,411|50;pack,412|10;pack,413|10;coin,1420|100;pack,10421|100</v>
      </c>
      <c r="N24" s="51" t="str">
        <f t="shared" si="5"/>
        <v>pack,701|140;pack,702|30;coin,710|100;pack,10321|100;pack,10521|100</v>
      </c>
      <c r="O24" s="147">
        <v>80021</v>
      </c>
      <c r="P24" s="147">
        <f t="shared" ref="P24:R24" si="61">O24+100</f>
        <v>80121</v>
      </c>
      <c r="Q24" s="147">
        <f t="shared" si="61"/>
        <v>80221</v>
      </c>
      <c r="R24" s="147">
        <f t="shared" si="61"/>
        <v>80321</v>
      </c>
      <c r="S24" s="51" t="str">
        <f>IF(B24&gt;5,VLOOKUP(B24,随机目标!$BC$2:$BF$17,4,0)&amp;"|"&amp;$AH$18&amp;";","")&amp;K24</f>
        <v>pack,304|20;cash,200|100;cash,250|50;cash,300|25;cash,400|10;prop,704,5|300;prop,704,10|150;pack,703|350;pack,408|100</v>
      </c>
      <c r="T24" s="51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pack,304|10;pack,303|100;prop,704,2|200;pack,702|120;pack,703|20;pack,406|60;pack,407|20;prop,322,1|20;prop,323,1|5</v>
      </c>
      <c r="U24" s="51" t="str">
        <f>IF(B24&gt;5,VLOOKUP(B24,随机目标!$BC$2:$BF$17,3,0)&amp;"|"&amp;$AT$17&amp;";",IF(B24&gt;2,VLOOKUP(B24,随机目标!$BC$2:$BF$17,3,0)&amp;"|"&amp;$AR$17&amp;";",""))&amp;M24</f>
        <v>pack,303|150;prop,701,1|20;pack,701|65;pack,702|65;pack,410|10;pack,411|50;pack,412|10;pack,413|10;coin,1420|100;pack,10421|100</v>
      </c>
      <c r="V24" s="51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pack,302|100;pack,303|10;pack,701|140;pack,702|30;coin,710|100;pack,10321|100;pack,10521|100</v>
      </c>
      <c r="W24" s="147" t="s">
        <v>2024</v>
      </c>
      <c r="X24" s="147"/>
      <c r="Y24" s="147"/>
      <c r="AA24" s="52" t="s">
        <v>2369</v>
      </c>
      <c r="AB24" s="52">
        <v>120</v>
      </c>
      <c r="AC24" s="52" t="str">
        <f>AD91</f>
        <v>pack,408</v>
      </c>
      <c r="AD24" s="155"/>
      <c r="AE24" s="156" t="str">
        <f t="shared" si="56"/>
        <v/>
      </c>
      <c r="AF24" s="156"/>
      <c r="AG24" s="156" t="str">
        <f t="shared" si="8"/>
        <v/>
      </c>
      <c r="AH24" s="157">
        <v>100</v>
      </c>
      <c r="AI24" s="158">
        <f t="shared" si="9"/>
        <v>9.0497737556561084E-2</v>
      </c>
      <c r="AJ24" s="157"/>
      <c r="AK24" s="156" t="str">
        <f t="shared" si="10"/>
        <v/>
      </c>
      <c r="AL24" s="157"/>
      <c r="AM24" s="156" t="str">
        <f t="shared" si="11"/>
        <v/>
      </c>
      <c r="AN24" s="157"/>
      <c r="AO24" s="156" t="str">
        <f t="shared" si="12"/>
        <v/>
      </c>
      <c r="AP24" s="155"/>
      <c r="AQ24" s="156" t="str">
        <f t="shared" si="57"/>
        <v/>
      </c>
      <c r="AR24" s="157"/>
      <c r="AS24" s="156" t="str">
        <f t="shared" si="57"/>
        <v/>
      </c>
      <c r="AT24" s="157"/>
      <c r="AU24" s="158" t="str">
        <f t="shared" si="14"/>
        <v/>
      </c>
      <c r="AV24" s="157"/>
      <c r="AW24" s="156" t="str">
        <f t="shared" si="15"/>
        <v/>
      </c>
      <c r="AX24" s="157"/>
      <c r="AY24" s="156" t="str">
        <f t="shared" si="16"/>
        <v/>
      </c>
      <c r="AZ24" s="157"/>
      <c r="BA24" s="158" t="str">
        <f t="shared" si="17"/>
        <v/>
      </c>
      <c r="BB24" s="159"/>
      <c r="BC24" s="159" t="s">
        <v>2143</v>
      </c>
      <c r="BD24" s="153">
        <v>45</v>
      </c>
      <c r="BE24" s="152">
        <f>VLOOKUP(BD24,价值设定!$I$2:$L$102,3,0)</f>
        <v>95</v>
      </c>
      <c r="BF24" s="152">
        <f>VLOOKUP(BD24,价值设定!$I$2:$L$102,4,0)</f>
        <v>316</v>
      </c>
      <c r="BG24" s="159"/>
      <c r="BH24" s="159"/>
      <c r="BI24" s="154"/>
      <c r="CA24" s="52">
        <v>3</v>
      </c>
      <c r="CB24" s="52">
        <f>SUMPRODUCT($AB$8:$AB$11,$AG$8:$AG$11)</f>
        <v>49.717514124293785</v>
      </c>
      <c r="CC24" s="52">
        <f>$AG$14*5+$AG$15*10</f>
        <v>3.3898305084745761</v>
      </c>
    </row>
    <row r="25" spans="1:91" x14ac:dyDescent="0.15">
      <c r="A25" s="147">
        <f>怪物产出!A25</f>
        <v>22</v>
      </c>
      <c r="B25" s="147">
        <f>怪物产出!B25</f>
        <v>6</v>
      </c>
      <c r="C25" s="147">
        <f t="shared" si="4"/>
        <v>4</v>
      </c>
      <c r="D25" s="147" t="str">
        <f>价值设定!N24</f>
        <v>coin,720</v>
      </c>
      <c r="E25" s="147" t="str">
        <f>价值设定!O24</f>
        <v>coin,1440</v>
      </c>
      <c r="F25" s="147" t="str">
        <f>价值设定!P24</f>
        <v>coin,3600</v>
      </c>
      <c r="G25" s="51">
        <v>10322</v>
      </c>
      <c r="H25" s="51">
        <v>10422</v>
      </c>
      <c r="I25" s="51" t="str">
        <f t="shared" si="0"/>
        <v>prop,202,2|50;prop,203,1|45;prop,204,1|5</v>
      </c>
      <c r="J25" s="51">
        <v>10522</v>
      </c>
      <c r="K25" s="51" t="str">
        <f t="shared" si="1"/>
        <v>cash,200|100;cash,250|50;cash,300|25;cash,400|10;prop,704,5|300;prop,704,10|150;pack,703|350;pack,408|100</v>
      </c>
      <c r="L25" s="51" t="str">
        <f t="shared" si="2"/>
        <v>prop,704,2|200;pack,702|120;pack,703|20;pack,406|60;pack,407|20;prop,322,1|20;prop,323,1|5</v>
      </c>
      <c r="M25" s="51" t="str">
        <f t="shared" si="3"/>
        <v>prop,701,1|20;pack,701|65;pack,702|65;pack,410|10;pack,411|50;pack,412|10;pack,413|10;coin,1440|100;pack,10422|100</v>
      </c>
      <c r="N25" s="51" t="str">
        <f t="shared" si="5"/>
        <v>pack,701|140;pack,702|30;coin,720|100;pack,10322|100;pack,10522|100</v>
      </c>
      <c r="O25" s="147">
        <v>80022</v>
      </c>
      <c r="P25" s="147">
        <f t="shared" ref="P25:R25" si="62">O25+100</f>
        <v>80122</v>
      </c>
      <c r="Q25" s="147">
        <f t="shared" si="62"/>
        <v>80222</v>
      </c>
      <c r="R25" s="147">
        <f t="shared" si="62"/>
        <v>80322</v>
      </c>
      <c r="S25" s="51" t="str">
        <f>IF(B25&gt;5,VLOOKUP(B25,随机目标!$BC$2:$BF$17,4,0)&amp;"|"&amp;$AH$18&amp;";","")&amp;K25</f>
        <v>pack,304|20;cash,200|100;cash,250|50;cash,300|25;cash,400|10;prop,704,5|300;prop,704,10|150;pack,703|350;pack,408|100</v>
      </c>
      <c r="T25" s="51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pack,304|10;pack,303|100;prop,704,2|200;pack,702|120;pack,703|20;pack,406|60;pack,407|20;prop,322,1|20;prop,323,1|5</v>
      </c>
      <c r="U25" s="51" t="str">
        <f>IF(B25&gt;5,VLOOKUP(B25,随机目标!$BC$2:$BF$17,3,0)&amp;"|"&amp;$AT$17&amp;";",IF(B25&gt;2,VLOOKUP(B25,随机目标!$BC$2:$BF$17,3,0)&amp;"|"&amp;$AR$17&amp;";",""))&amp;M25</f>
        <v>pack,303|150;prop,701,1|20;pack,701|65;pack,702|65;pack,410|10;pack,411|50;pack,412|10;pack,413|10;coin,1440|100;pack,10422|100</v>
      </c>
      <c r="V25" s="51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pack,302|100;pack,303|10;pack,701|140;pack,702|30;coin,720|100;pack,10322|100;pack,10522|100</v>
      </c>
      <c r="W25" s="147" t="s">
        <v>2024</v>
      </c>
      <c r="X25" s="147"/>
      <c r="Y25" s="147"/>
      <c r="AA25" s="52" t="s">
        <v>231</v>
      </c>
      <c r="AB25" s="52">
        <v>50</v>
      </c>
      <c r="AC25" s="52" t="s">
        <v>277</v>
      </c>
      <c r="AD25" s="155"/>
      <c r="AE25" s="156" t="str">
        <f t="shared" si="56"/>
        <v/>
      </c>
      <c r="AF25" s="156"/>
      <c r="AG25" s="156" t="str">
        <f t="shared" si="8"/>
        <v/>
      </c>
      <c r="AH25" s="157"/>
      <c r="AI25" s="158" t="str">
        <f t="shared" si="9"/>
        <v/>
      </c>
      <c r="AJ25" s="157">
        <v>50</v>
      </c>
      <c r="AK25" s="156">
        <f t="shared" si="10"/>
        <v>0.18518518518518517</v>
      </c>
      <c r="AL25" s="157">
        <v>50</v>
      </c>
      <c r="AM25" s="156">
        <f t="shared" si="11"/>
        <v>0.11627906976744186</v>
      </c>
      <c r="AN25" s="157">
        <v>20</v>
      </c>
      <c r="AO25" s="156">
        <f t="shared" si="12"/>
        <v>3.6036036036036036E-2</v>
      </c>
      <c r="AP25" s="155"/>
      <c r="AQ25" s="156" t="str">
        <f t="shared" si="57"/>
        <v/>
      </c>
      <c r="AR25" s="157"/>
      <c r="AS25" s="156" t="str">
        <f t="shared" si="57"/>
        <v/>
      </c>
      <c r="AT25" s="157"/>
      <c r="AU25" s="158" t="str">
        <f t="shared" si="14"/>
        <v/>
      </c>
      <c r="AV25" s="157"/>
      <c r="AW25" s="156" t="str">
        <f t="shared" si="15"/>
        <v/>
      </c>
      <c r="AX25" s="157"/>
      <c r="AY25" s="156" t="str">
        <f t="shared" si="16"/>
        <v/>
      </c>
      <c r="AZ25" s="157"/>
      <c r="BA25" s="158" t="str">
        <f t="shared" si="17"/>
        <v/>
      </c>
      <c r="BB25" s="159"/>
      <c r="BC25" s="159" t="s">
        <v>2144</v>
      </c>
      <c r="BD25" s="153">
        <v>46</v>
      </c>
      <c r="BE25" s="152">
        <f>VLOOKUP(BD25,价值设定!$I$2:$L$102,3,0)</f>
        <v>96</v>
      </c>
      <c r="BF25" s="152">
        <f>VLOOKUP(BD25,价值设定!$I$2:$L$102,4,0)</f>
        <v>320</v>
      </c>
      <c r="BG25" s="159"/>
      <c r="BH25" s="159"/>
      <c r="BI25" s="154"/>
      <c r="CA25" s="52">
        <v>4</v>
      </c>
      <c r="CB25" s="52">
        <f t="shared" ref="CB25:CB26" si="63">SUMPRODUCT($AB$8:$AB$11,$AG$8:$AG$11)</f>
        <v>49.717514124293785</v>
      </c>
      <c r="CC25" s="52">
        <f t="shared" ref="CC25:CC26" si="64">$AG$14*5+$AG$15*10</f>
        <v>3.3898305084745761</v>
      </c>
    </row>
    <row r="26" spans="1:91" x14ac:dyDescent="0.15">
      <c r="A26" s="147">
        <f>怪物产出!A26</f>
        <v>23</v>
      </c>
      <c r="B26" s="147">
        <f>怪物产出!B26</f>
        <v>6</v>
      </c>
      <c r="C26" s="147">
        <f t="shared" si="4"/>
        <v>4</v>
      </c>
      <c r="D26" s="147" t="str">
        <f>价值设定!N25</f>
        <v>coin,730</v>
      </c>
      <c r="E26" s="147" t="str">
        <f>价值设定!O25</f>
        <v>coin,1460</v>
      </c>
      <c r="F26" s="147" t="str">
        <f>价值设定!P25</f>
        <v>coin,3650</v>
      </c>
      <c r="G26" s="51">
        <v>10323</v>
      </c>
      <c r="H26" s="51">
        <v>10423</v>
      </c>
      <c r="I26" s="51" t="str">
        <f t="shared" si="0"/>
        <v>prop,202,2|50;prop,203,1|45;prop,204,1|5</v>
      </c>
      <c r="J26" s="51">
        <v>10523</v>
      </c>
      <c r="K26" s="51" t="str">
        <f t="shared" si="1"/>
        <v>cash,200|100;cash,250|50;cash,300|25;cash,400|10;prop,704,5|300;prop,704,10|150;pack,703|350;pack,408|100</v>
      </c>
      <c r="L26" s="51" t="str">
        <f t="shared" si="2"/>
        <v>prop,704,2|200;pack,702|120;pack,703|20;pack,406|60;pack,407|20;prop,322,1|20;prop,323,1|5</v>
      </c>
      <c r="M26" s="51" t="str">
        <f t="shared" si="3"/>
        <v>prop,701,1|20;pack,701|65;pack,702|65;pack,410|10;pack,411|50;pack,412|10;pack,413|10;coin,1460|100;pack,10423|100</v>
      </c>
      <c r="N26" s="51" t="str">
        <f t="shared" si="5"/>
        <v>pack,701|140;pack,702|30;coin,730|100;pack,10323|100;pack,10523|100</v>
      </c>
      <c r="O26" s="147">
        <v>80023</v>
      </c>
      <c r="P26" s="147">
        <f t="shared" ref="P26:R26" si="65">O26+100</f>
        <v>80123</v>
      </c>
      <c r="Q26" s="147">
        <f t="shared" si="65"/>
        <v>80223</v>
      </c>
      <c r="R26" s="147">
        <f t="shared" si="65"/>
        <v>80323</v>
      </c>
      <c r="S26" s="51" t="str">
        <f>IF(B26&gt;5,VLOOKUP(B26,随机目标!$BC$2:$BF$17,4,0)&amp;"|"&amp;$AH$18&amp;";","")&amp;K26</f>
        <v>pack,304|20;cash,200|100;cash,250|50;cash,300|25;cash,400|10;prop,704,5|300;prop,704,10|150;pack,703|350;pack,408|100</v>
      </c>
      <c r="T26" s="51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pack,304|10;pack,303|100;prop,704,2|200;pack,702|120;pack,703|20;pack,406|60;pack,407|20;prop,322,1|20;prop,323,1|5</v>
      </c>
      <c r="U26" s="51" t="str">
        <f>IF(B26&gt;5,VLOOKUP(B26,随机目标!$BC$2:$BF$17,3,0)&amp;"|"&amp;$AT$17&amp;";",IF(B26&gt;2,VLOOKUP(B26,随机目标!$BC$2:$BF$17,3,0)&amp;"|"&amp;$AR$17&amp;";",""))&amp;M26</f>
        <v>pack,303|150;prop,701,1|20;pack,701|65;pack,702|65;pack,410|10;pack,411|50;pack,412|10;pack,413|10;coin,1460|100;pack,10423|100</v>
      </c>
      <c r="V26" s="51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pack,302|100;pack,303|10;pack,701|140;pack,702|30;coin,730|100;pack,10323|100;pack,10523|100</v>
      </c>
      <c r="W26" s="147" t="s">
        <v>2024</v>
      </c>
      <c r="X26" s="147"/>
      <c r="Y26" s="147"/>
      <c r="AA26" s="52" t="s">
        <v>232</v>
      </c>
      <c r="AB26" s="52">
        <v>100</v>
      </c>
      <c r="AC26" s="52" t="s">
        <v>278</v>
      </c>
      <c r="AD26" s="155"/>
      <c r="AE26" s="156" t="str">
        <f t="shared" si="56"/>
        <v/>
      </c>
      <c r="AF26" s="156"/>
      <c r="AG26" s="156" t="str">
        <f t="shared" si="8"/>
        <v/>
      </c>
      <c r="AH26" s="157"/>
      <c r="AI26" s="158" t="str">
        <f t="shared" si="9"/>
        <v/>
      </c>
      <c r="AJ26" s="157"/>
      <c r="AK26" s="156" t="str">
        <f t="shared" si="10"/>
        <v/>
      </c>
      <c r="AL26" s="156"/>
      <c r="AM26" s="156" t="str">
        <f t="shared" si="11"/>
        <v/>
      </c>
      <c r="AN26" s="157">
        <v>5</v>
      </c>
      <c r="AO26" s="156">
        <f t="shared" si="12"/>
        <v>9.0090090090090089E-3</v>
      </c>
      <c r="AP26" s="155"/>
      <c r="AQ26" s="156" t="str">
        <f t="shared" si="57"/>
        <v/>
      </c>
      <c r="AR26" s="157"/>
      <c r="AS26" s="156" t="str">
        <f t="shared" si="57"/>
        <v/>
      </c>
      <c r="AT26" s="157"/>
      <c r="AU26" s="158" t="str">
        <f t="shared" si="14"/>
        <v/>
      </c>
      <c r="AV26" s="157"/>
      <c r="AW26" s="156" t="str">
        <f t="shared" si="15"/>
        <v/>
      </c>
      <c r="AX26" s="157"/>
      <c r="AY26" s="156" t="str">
        <f t="shared" si="16"/>
        <v/>
      </c>
      <c r="AZ26" s="157"/>
      <c r="BA26" s="158" t="str">
        <f t="shared" si="17"/>
        <v/>
      </c>
      <c r="BB26" s="159"/>
      <c r="BC26" s="159" t="s">
        <v>165</v>
      </c>
      <c r="BD26" s="153">
        <v>47</v>
      </c>
      <c r="BE26" s="152">
        <f>VLOOKUP(BD26,价值设定!$I$2:$L$102,3,0)</f>
        <v>97</v>
      </c>
      <c r="BF26" s="152">
        <f>VLOOKUP(BD26,价值设定!$I$2:$L$102,4,0)</f>
        <v>323</v>
      </c>
      <c r="BG26" s="159"/>
      <c r="BH26" s="159"/>
      <c r="BI26" s="154"/>
      <c r="CA26" s="52">
        <v>5</v>
      </c>
      <c r="CB26" s="52">
        <f t="shared" si="63"/>
        <v>49.717514124293785</v>
      </c>
      <c r="CC26" s="52">
        <f t="shared" si="64"/>
        <v>3.3898305084745761</v>
      </c>
    </row>
    <row r="27" spans="1:91" x14ac:dyDescent="0.15">
      <c r="A27" s="147">
        <f>怪物产出!A27</f>
        <v>24</v>
      </c>
      <c r="B27" s="147">
        <f>怪物产出!B27</f>
        <v>7</v>
      </c>
      <c r="C27" s="147">
        <f t="shared" si="4"/>
        <v>4</v>
      </c>
      <c r="D27" s="147" t="str">
        <f>价值设定!N26</f>
        <v>coin,740</v>
      </c>
      <c r="E27" s="147" t="str">
        <f>价值设定!O26</f>
        <v>coin,1480</v>
      </c>
      <c r="F27" s="147" t="str">
        <f>价值设定!P26</f>
        <v>coin,3700</v>
      </c>
      <c r="G27" s="51">
        <v>10324</v>
      </c>
      <c r="H27" s="51">
        <v>10424</v>
      </c>
      <c r="I27" s="51" t="str">
        <f t="shared" si="0"/>
        <v>prop,202,2|50;prop,203,1|45;prop,204,1|5</v>
      </c>
      <c r="J27" s="51">
        <v>10524</v>
      </c>
      <c r="K27" s="51" t="str">
        <f t="shared" si="1"/>
        <v>cash,200|100;cash,250|50;cash,300|25;cash,400|10;prop,704,5|300;prop,704,10|150;pack,703|350;pack,408|100</v>
      </c>
      <c r="L27" s="51" t="str">
        <f t="shared" si="2"/>
        <v>prop,704,2|200;pack,702|120;pack,703|20;pack,406|60;pack,407|20;prop,322,1|20;prop,323,1|5</v>
      </c>
      <c r="M27" s="51" t="str">
        <f t="shared" si="3"/>
        <v>prop,701,1|20;pack,701|65;pack,702|65;pack,410|10;pack,411|50;pack,412|10;pack,413|10;coin,1480|100;pack,10424|100</v>
      </c>
      <c r="N27" s="51" t="str">
        <f t="shared" si="5"/>
        <v>pack,701|140;pack,702|30;coin,740|100;pack,10324|100;pack,10524|100</v>
      </c>
      <c r="O27" s="147">
        <v>80024</v>
      </c>
      <c r="P27" s="147">
        <f t="shared" ref="P27:R27" si="66">O27+100</f>
        <v>80124</v>
      </c>
      <c r="Q27" s="147">
        <f t="shared" si="66"/>
        <v>80224</v>
      </c>
      <c r="R27" s="147">
        <f t="shared" si="66"/>
        <v>80324</v>
      </c>
      <c r="S27" s="51" t="str">
        <f>IF(B27&gt;5,VLOOKUP(B27,随机目标!$BC$2:$BF$17,4,0)&amp;"|"&amp;$AH$18&amp;";","")&amp;K27</f>
        <v>pack,304|20;cash,200|100;cash,250|50;cash,300|25;cash,400|10;prop,704,5|300;prop,704,10|150;pack,703|350;pack,408|100</v>
      </c>
      <c r="T27" s="51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pack,304|10;pack,303|100;prop,704,2|200;pack,702|120;pack,703|20;pack,406|60;pack,407|20;prop,322,1|20;prop,323,1|5</v>
      </c>
      <c r="U27" s="51" t="str">
        <f>IF(B27&gt;5,VLOOKUP(B27,随机目标!$BC$2:$BF$17,3,0)&amp;"|"&amp;$AT$17&amp;";",IF(B27&gt;2,VLOOKUP(B27,随机目标!$BC$2:$BF$17,3,0)&amp;"|"&amp;$AR$17&amp;";",""))&amp;M27</f>
        <v>pack,303|150;prop,701,1|20;pack,701|65;pack,702|65;pack,410|10;pack,411|50;pack,412|10;pack,413|10;coin,1480|100;pack,10424|100</v>
      </c>
      <c r="V27" s="51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pack,302|100;pack,303|10;pack,701|140;pack,702|30;coin,740|100;pack,10324|100;pack,10524|100</v>
      </c>
      <c r="W27" s="147" t="s">
        <v>2024</v>
      </c>
      <c r="X27" s="147"/>
      <c r="Y27" s="147"/>
      <c r="AA27" s="52" t="s">
        <v>235</v>
      </c>
      <c r="AB27" s="52">
        <v>20</v>
      </c>
      <c r="AD27" s="155"/>
      <c r="AE27" s="156" t="str">
        <f t="shared" si="56"/>
        <v/>
      </c>
      <c r="AF27" s="156"/>
      <c r="AG27" s="156" t="str">
        <f t="shared" si="8"/>
        <v/>
      </c>
      <c r="AH27" s="157"/>
      <c r="AI27" s="158" t="str">
        <f t="shared" si="9"/>
        <v/>
      </c>
      <c r="AJ27" s="157"/>
      <c r="AK27" s="156" t="str">
        <f t="shared" si="10"/>
        <v/>
      </c>
      <c r="AL27" s="156"/>
      <c r="AM27" s="156" t="str">
        <f t="shared" si="11"/>
        <v/>
      </c>
      <c r="AN27" s="157"/>
      <c r="AO27" s="156" t="str">
        <f t="shared" si="12"/>
        <v/>
      </c>
      <c r="AP27" s="155"/>
      <c r="AQ27" s="156" t="str">
        <f t="shared" si="57"/>
        <v/>
      </c>
      <c r="AR27" s="157"/>
      <c r="AS27" s="156" t="str">
        <f t="shared" si="57"/>
        <v/>
      </c>
      <c r="AT27" s="157"/>
      <c r="AU27" s="158" t="str">
        <f t="shared" si="14"/>
        <v/>
      </c>
      <c r="AV27" s="157">
        <v>10000</v>
      </c>
      <c r="AW27" s="156">
        <f t="shared" si="15"/>
        <v>0.33332222259258026</v>
      </c>
      <c r="AX27" s="157">
        <v>100</v>
      </c>
      <c r="AY27" s="156">
        <f t="shared" si="16"/>
        <v>0.16949152542372881</v>
      </c>
      <c r="AZ27" s="157">
        <v>100</v>
      </c>
      <c r="BA27" s="158">
        <f t="shared" si="17"/>
        <v>0.17241379310344829</v>
      </c>
      <c r="BB27" s="159"/>
      <c r="BC27" s="159" t="s">
        <v>2145</v>
      </c>
      <c r="BD27" s="153">
        <v>48</v>
      </c>
      <c r="BE27" s="152">
        <f>VLOOKUP(BD27,价值设定!$I$2:$L$102,3,0)</f>
        <v>98</v>
      </c>
      <c r="BF27" s="152">
        <f>VLOOKUP(BD27,价值设定!$I$2:$L$102,4,0)</f>
        <v>326</v>
      </c>
      <c r="BG27" s="159"/>
      <c r="BH27" s="159"/>
      <c r="BI27" s="154"/>
      <c r="CA27" s="52">
        <v>6</v>
      </c>
      <c r="CB27" s="52">
        <f>SUMPRODUCT($AB$8:$AB$11,$AI$8:$AI$11)</f>
        <v>39.819004524886878</v>
      </c>
      <c r="CC27" s="52">
        <f>$AI$14*5+$AI$15*10</f>
        <v>2.7149321266968323</v>
      </c>
    </row>
    <row r="28" spans="1:91" x14ac:dyDescent="0.15">
      <c r="A28" s="147">
        <f>怪物产出!A28</f>
        <v>25</v>
      </c>
      <c r="B28" s="147">
        <f>怪物产出!B28</f>
        <v>7</v>
      </c>
      <c r="C28" s="147">
        <f t="shared" si="4"/>
        <v>4</v>
      </c>
      <c r="D28" s="147" t="str">
        <f>价值设定!N27</f>
        <v>coin,750</v>
      </c>
      <c r="E28" s="147" t="str">
        <f>价值设定!O27</f>
        <v>coin,1500</v>
      </c>
      <c r="F28" s="147" t="str">
        <f>价值设定!P27</f>
        <v>coin,3750</v>
      </c>
      <c r="G28" s="51">
        <v>10325</v>
      </c>
      <c r="H28" s="51">
        <v>10425</v>
      </c>
      <c r="I28" s="51" t="str">
        <f t="shared" si="0"/>
        <v>prop,202,2|50;prop,203,1|45;prop,204,1|5</v>
      </c>
      <c r="J28" s="51">
        <v>10525</v>
      </c>
      <c r="K28" s="51" t="str">
        <f t="shared" si="1"/>
        <v>cash,200|100;cash,250|50;cash,300|25;cash,400|10;prop,704,5|300;prop,704,10|150;pack,703|350;pack,408|100</v>
      </c>
      <c r="L28" s="51" t="str">
        <f t="shared" si="2"/>
        <v>prop,704,2|200;pack,702|120;pack,703|20;pack,406|60;pack,407|20;prop,322,1|20;prop,323,1|5</v>
      </c>
      <c r="M28" s="51" t="str">
        <f t="shared" si="3"/>
        <v>prop,701,1|20;pack,701|65;pack,702|65;pack,410|10;pack,411|50;pack,412|10;pack,413|10;coin,1500|100;pack,10425|100</v>
      </c>
      <c r="N28" s="51" t="str">
        <f t="shared" si="5"/>
        <v>pack,701|140;pack,702|30;coin,750|100;pack,10325|100;pack,10525|100</v>
      </c>
      <c r="O28" s="147">
        <v>80025</v>
      </c>
      <c r="P28" s="147">
        <f t="shared" ref="P28:R28" si="67">O28+100</f>
        <v>80125</v>
      </c>
      <c r="Q28" s="147">
        <f t="shared" si="67"/>
        <v>80225</v>
      </c>
      <c r="R28" s="147">
        <f t="shared" si="67"/>
        <v>80325</v>
      </c>
      <c r="S28" s="51" t="str">
        <f>IF(B28&gt;5,VLOOKUP(B28,随机目标!$BC$2:$BF$17,4,0)&amp;"|"&amp;$AH$18&amp;";","")&amp;K28</f>
        <v>pack,304|20;cash,200|100;cash,250|50;cash,300|25;cash,400|10;prop,704,5|300;prop,704,10|150;pack,703|350;pack,408|100</v>
      </c>
      <c r="T28" s="51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pack,304|10;pack,303|100;prop,704,2|200;pack,702|120;pack,703|20;pack,406|60;pack,407|20;prop,322,1|20;prop,323,1|5</v>
      </c>
      <c r="U28" s="51" t="str">
        <f>IF(B28&gt;5,VLOOKUP(B28,随机目标!$BC$2:$BF$17,3,0)&amp;"|"&amp;$AT$17&amp;";",IF(B28&gt;2,VLOOKUP(B28,随机目标!$BC$2:$BF$17,3,0)&amp;"|"&amp;$AR$17&amp;";",""))&amp;M28</f>
        <v>pack,303|150;prop,701,1|20;pack,701|65;pack,702|65;pack,410|10;pack,411|50;pack,412|10;pack,413|10;coin,1500|100;pack,10425|100</v>
      </c>
      <c r="V28" s="51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pack,302|100;pack,303|10;pack,701|140;pack,702|30;coin,750|100;pack,10325|100;pack,10525|100</v>
      </c>
      <c r="W28" s="147" t="s">
        <v>2024</v>
      </c>
      <c r="X28" s="147"/>
      <c r="Y28" s="147"/>
      <c r="AA28" s="52" t="s">
        <v>257</v>
      </c>
      <c r="AB28" s="52">
        <v>10</v>
      </c>
      <c r="AC28" s="52" t="str">
        <f>AD92</f>
        <v>pack,409</v>
      </c>
      <c r="AD28" s="155"/>
      <c r="AE28" s="156" t="str">
        <f t="shared" si="56"/>
        <v/>
      </c>
      <c r="AF28" s="156"/>
      <c r="AG28" s="156" t="str">
        <f t="shared" si="8"/>
        <v/>
      </c>
      <c r="AH28" s="157"/>
      <c r="AI28" s="158" t="str">
        <f t="shared" si="9"/>
        <v/>
      </c>
      <c r="AJ28" s="157"/>
      <c r="AK28" s="156" t="str">
        <f t="shared" si="10"/>
        <v/>
      </c>
      <c r="AL28" s="156"/>
      <c r="AM28" s="156" t="str">
        <f t="shared" si="11"/>
        <v/>
      </c>
      <c r="AN28" s="157"/>
      <c r="AO28" s="156" t="str">
        <f t="shared" si="12"/>
        <v/>
      </c>
      <c r="AP28" s="155">
        <v>50</v>
      </c>
      <c r="AQ28" s="156">
        <f t="shared" si="57"/>
        <v>0.15151515151515152</v>
      </c>
      <c r="AR28" s="157">
        <v>50</v>
      </c>
      <c r="AS28" s="156">
        <f t="shared" si="57"/>
        <v>0.11904761904761904</v>
      </c>
      <c r="AT28" s="157"/>
      <c r="AU28" s="158" t="str">
        <f t="shared" si="14"/>
        <v/>
      </c>
      <c r="AV28" s="157"/>
      <c r="AW28" s="156" t="str">
        <f t="shared" si="15"/>
        <v/>
      </c>
      <c r="AX28" s="156"/>
      <c r="AY28" s="156" t="str">
        <f t="shared" si="16"/>
        <v/>
      </c>
      <c r="AZ28" s="157"/>
      <c r="BA28" s="158" t="str">
        <f t="shared" si="17"/>
        <v/>
      </c>
      <c r="BB28" s="159"/>
      <c r="BC28" s="159" t="s">
        <v>2146</v>
      </c>
      <c r="BD28" s="153">
        <v>50</v>
      </c>
      <c r="BE28" s="152">
        <f>VLOOKUP(BD28,价值设定!$I$2:$L$102,3,0)</f>
        <v>100</v>
      </c>
      <c r="BF28" s="152">
        <f>VLOOKUP(BD28,价值设定!$I$2:$L$102,4,0)</f>
        <v>333</v>
      </c>
      <c r="BG28" s="159"/>
      <c r="BH28" s="159"/>
      <c r="BI28" s="154"/>
      <c r="CA28" s="52">
        <v>7</v>
      </c>
      <c r="CB28" s="52">
        <f t="shared" ref="CB28:CB36" si="68">SUMPRODUCT($AB$8:$AB$11,$AI$8:$AI$11)</f>
        <v>39.819004524886878</v>
      </c>
      <c r="CC28" s="52">
        <f t="shared" ref="CC28:CC36" si="69">$AI$14*5+$AI$15*10</f>
        <v>2.7149321266968323</v>
      </c>
    </row>
    <row r="29" spans="1:91" x14ac:dyDescent="0.15">
      <c r="A29" s="147">
        <f>怪物产出!A29</f>
        <v>26</v>
      </c>
      <c r="B29" s="147">
        <f>怪物产出!B29</f>
        <v>7</v>
      </c>
      <c r="C29" s="147">
        <f t="shared" si="4"/>
        <v>4</v>
      </c>
      <c r="D29" s="147" t="str">
        <f>价值设定!N28</f>
        <v>coin,760</v>
      </c>
      <c r="E29" s="147" t="str">
        <f>价值设定!O28</f>
        <v>coin,1520</v>
      </c>
      <c r="F29" s="147" t="str">
        <f>价值设定!P28</f>
        <v>coin,3800</v>
      </c>
      <c r="G29" s="51">
        <v>10326</v>
      </c>
      <c r="H29" s="51">
        <v>10426</v>
      </c>
      <c r="I29" s="51" t="str">
        <f t="shared" si="0"/>
        <v>prop,202,2|50;prop,203,1|45;prop,204,1|5</v>
      </c>
      <c r="J29" s="51">
        <v>10526</v>
      </c>
      <c r="K29" s="51" t="str">
        <f t="shared" si="1"/>
        <v>cash,200|100;cash,250|50;cash,300|25;cash,400|10;prop,704,5|300;prop,704,10|150;pack,703|350;pack,408|100</v>
      </c>
      <c r="L29" s="51" t="str">
        <f t="shared" si="2"/>
        <v>prop,704,2|200;pack,702|120;pack,703|20;pack,406|60;pack,407|20;prop,322,1|20;prop,323,1|5</v>
      </c>
      <c r="M29" s="51" t="str">
        <f t="shared" si="3"/>
        <v>prop,701,1|20;pack,701|65;pack,702|65;pack,410|10;pack,411|50;pack,412|10;pack,413|10;coin,1520|100;pack,10426|100</v>
      </c>
      <c r="N29" s="51" t="str">
        <f t="shared" si="5"/>
        <v>pack,701|140;pack,702|30;coin,760|100;pack,10326|100;pack,10526|100</v>
      </c>
      <c r="O29" s="147">
        <v>80026</v>
      </c>
      <c r="P29" s="147">
        <f t="shared" ref="P29:R29" si="70">O29+100</f>
        <v>80126</v>
      </c>
      <c r="Q29" s="147">
        <f t="shared" si="70"/>
        <v>80226</v>
      </c>
      <c r="R29" s="147">
        <f t="shared" si="70"/>
        <v>80326</v>
      </c>
      <c r="S29" s="51" t="str">
        <f>IF(B29&gt;5,VLOOKUP(B29,随机目标!$BC$2:$BF$17,4,0)&amp;"|"&amp;$AH$18&amp;";","")&amp;K29</f>
        <v>pack,304|20;cash,200|100;cash,250|50;cash,300|25;cash,400|10;prop,704,5|300;prop,704,10|150;pack,703|350;pack,408|100</v>
      </c>
      <c r="T29" s="51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pack,304|10;pack,303|100;prop,704,2|200;pack,702|120;pack,703|20;pack,406|60;pack,407|20;prop,322,1|20;prop,323,1|5</v>
      </c>
      <c r="U29" s="51" t="str">
        <f>IF(B29&gt;5,VLOOKUP(B29,随机目标!$BC$2:$BF$17,3,0)&amp;"|"&amp;$AT$17&amp;";",IF(B29&gt;2,VLOOKUP(B29,随机目标!$BC$2:$BF$17,3,0)&amp;"|"&amp;$AR$17&amp;";",""))&amp;M29</f>
        <v>pack,303|150;prop,701,1|20;pack,701|65;pack,702|65;pack,410|10;pack,411|50;pack,412|10;pack,413|10;coin,1520|100;pack,10426|100</v>
      </c>
      <c r="V29" s="51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pack,302|100;pack,303|10;pack,701|140;pack,702|30;coin,760|100;pack,10326|100;pack,10526|100</v>
      </c>
      <c r="W29" s="147" t="s">
        <v>2024</v>
      </c>
      <c r="X29" s="147"/>
      <c r="Y29" s="147"/>
      <c r="AA29" s="52" t="s">
        <v>258</v>
      </c>
      <c r="AB29" s="52">
        <v>20</v>
      </c>
      <c r="AC29" s="52" t="str">
        <f t="shared" ref="AC29:AC32" si="71">AD93</f>
        <v>pack,410</v>
      </c>
      <c r="AD29" s="155"/>
      <c r="AE29" s="156" t="str">
        <f t="shared" si="56"/>
        <v/>
      </c>
      <c r="AF29" s="156"/>
      <c r="AG29" s="156" t="str">
        <f t="shared" si="8"/>
        <v/>
      </c>
      <c r="AH29" s="157"/>
      <c r="AI29" s="158" t="str">
        <f t="shared" si="9"/>
        <v/>
      </c>
      <c r="AJ29" s="157"/>
      <c r="AK29" s="156" t="str">
        <f t="shared" si="10"/>
        <v/>
      </c>
      <c r="AL29" s="156"/>
      <c r="AM29" s="156" t="str">
        <f t="shared" si="11"/>
        <v/>
      </c>
      <c r="AN29" s="157"/>
      <c r="AO29" s="156" t="str">
        <f t="shared" si="12"/>
        <v/>
      </c>
      <c r="AP29" s="155"/>
      <c r="AQ29" s="156" t="str">
        <f t="shared" si="57"/>
        <v/>
      </c>
      <c r="AR29" s="157"/>
      <c r="AS29" s="156" t="str">
        <f t="shared" si="57"/>
        <v/>
      </c>
      <c r="AT29" s="157">
        <v>10</v>
      </c>
      <c r="AU29" s="158">
        <f t="shared" si="14"/>
        <v>1.7543859649122806E-2</v>
      </c>
      <c r="AV29" s="157"/>
      <c r="AW29" s="156" t="str">
        <f t="shared" si="15"/>
        <v/>
      </c>
      <c r="AX29" s="156"/>
      <c r="AY29" s="156" t="str">
        <f t="shared" si="16"/>
        <v/>
      </c>
      <c r="AZ29" s="157"/>
      <c r="BA29" s="158" t="str">
        <f t="shared" si="17"/>
        <v/>
      </c>
      <c r="BB29" s="159"/>
      <c r="BC29" s="159" t="s">
        <v>167</v>
      </c>
      <c r="BD29" s="153">
        <v>52</v>
      </c>
      <c r="BE29" s="152">
        <f>VLOOKUP(BD29,价值设定!$I$2:$L$102,3,0)</f>
        <v>102</v>
      </c>
      <c r="BF29" s="152">
        <f>VLOOKUP(BD29,价值设定!$I$2:$L$102,4,0)</f>
        <v>340</v>
      </c>
      <c r="BG29" s="159"/>
      <c r="BH29" s="159"/>
      <c r="BI29" s="154"/>
      <c r="CA29" s="52">
        <v>8</v>
      </c>
      <c r="CB29" s="52">
        <f t="shared" si="68"/>
        <v>39.819004524886878</v>
      </c>
      <c r="CC29" s="52">
        <f t="shared" si="69"/>
        <v>2.7149321266968323</v>
      </c>
    </row>
    <row r="30" spans="1:91" x14ac:dyDescent="0.15">
      <c r="A30" s="147">
        <f>怪物产出!A30</f>
        <v>27</v>
      </c>
      <c r="B30" s="147">
        <f>怪物产出!B30</f>
        <v>7</v>
      </c>
      <c r="C30" s="147">
        <f t="shared" si="4"/>
        <v>4</v>
      </c>
      <c r="D30" s="147" t="str">
        <f>价值设定!N29</f>
        <v>coin,770</v>
      </c>
      <c r="E30" s="147" t="str">
        <f>价值设定!O29</f>
        <v>coin,1540</v>
      </c>
      <c r="F30" s="147" t="str">
        <f>价值设定!P29</f>
        <v>coin,3850</v>
      </c>
      <c r="G30" s="51">
        <v>10327</v>
      </c>
      <c r="H30" s="51">
        <v>10427</v>
      </c>
      <c r="I30" s="51" t="str">
        <f t="shared" si="0"/>
        <v>prop,202,2|50;prop,203,1|45;prop,204,1|5</v>
      </c>
      <c r="J30" s="51">
        <v>10527</v>
      </c>
      <c r="K30" s="51" t="str">
        <f t="shared" si="1"/>
        <v>cash,200|100;cash,250|50;cash,300|25;cash,400|10;prop,704,5|300;prop,704,10|150;pack,703|350;pack,408|100</v>
      </c>
      <c r="L30" s="51" t="str">
        <f t="shared" si="2"/>
        <v>prop,704,2|200;pack,702|120;pack,703|20;pack,406|60;pack,407|20;prop,322,1|20;prop,323,1|5</v>
      </c>
      <c r="M30" s="51" t="str">
        <f t="shared" si="3"/>
        <v>prop,701,1|20;pack,701|65;pack,702|65;pack,410|10;pack,411|50;pack,412|10;pack,413|10;coin,1540|100;pack,10427|100</v>
      </c>
      <c r="N30" s="51" t="str">
        <f t="shared" si="5"/>
        <v>pack,701|140;pack,702|30;coin,770|100;pack,10327|100;pack,10527|100</v>
      </c>
      <c r="O30" s="147">
        <v>80027</v>
      </c>
      <c r="P30" s="147">
        <f t="shared" ref="P30:R30" si="72">O30+100</f>
        <v>80127</v>
      </c>
      <c r="Q30" s="147">
        <f t="shared" si="72"/>
        <v>80227</v>
      </c>
      <c r="R30" s="147">
        <f t="shared" si="72"/>
        <v>80327</v>
      </c>
      <c r="S30" s="51" t="str">
        <f>IF(B30&gt;5,VLOOKUP(B30,随机目标!$BC$2:$BF$17,4,0)&amp;"|"&amp;$AH$18&amp;";","")&amp;K30</f>
        <v>pack,304|20;cash,200|100;cash,250|50;cash,300|25;cash,400|10;prop,704,5|300;prop,704,10|150;pack,703|350;pack,408|100</v>
      </c>
      <c r="T30" s="51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pack,304|10;pack,303|100;prop,704,2|200;pack,702|120;pack,703|20;pack,406|60;pack,407|20;prop,322,1|20;prop,323,1|5</v>
      </c>
      <c r="U30" s="51" t="str">
        <f>IF(B30&gt;5,VLOOKUP(B30,随机目标!$BC$2:$BF$17,3,0)&amp;"|"&amp;$AT$17&amp;";",IF(B30&gt;2,VLOOKUP(B30,随机目标!$BC$2:$BF$17,3,0)&amp;"|"&amp;$AR$17&amp;";",""))&amp;M30</f>
        <v>pack,303|150;prop,701,1|20;pack,701|65;pack,702|65;pack,410|10;pack,411|50;pack,412|10;pack,413|10;coin,1540|100;pack,10427|100</v>
      </c>
      <c r="V30" s="51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pack,302|100;pack,303|10;pack,701|140;pack,702|30;coin,770|100;pack,10327|100;pack,10527|100</v>
      </c>
      <c r="W30" s="147" t="s">
        <v>2024</v>
      </c>
      <c r="X30" s="147"/>
      <c r="Y30" s="147"/>
      <c r="AA30" s="52" t="s">
        <v>259</v>
      </c>
      <c r="AB30" s="52">
        <v>20</v>
      </c>
      <c r="AC30" s="52" t="str">
        <f t="shared" si="71"/>
        <v>pack,411</v>
      </c>
      <c r="AD30" s="155"/>
      <c r="AE30" s="156" t="str">
        <f t="shared" si="56"/>
        <v/>
      </c>
      <c r="AF30" s="156"/>
      <c r="AG30" s="156" t="str">
        <f t="shared" si="8"/>
        <v/>
      </c>
      <c r="AH30" s="157"/>
      <c r="AI30" s="158" t="str">
        <f t="shared" si="9"/>
        <v/>
      </c>
      <c r="AJ30" s="157"/>
      <c r="AK30" s="156" t="str">
        <f t="shared" si="10"/>
        <v/>
      </c>
      <c r="AL30" s="156"/>
      <c r="AM30" s="156" t="str">
        <f t="shared" si="11"/>
        <v/>
      </c>
      <c r="AN30" s="157"/>
      <c r="AO30" s="156" t="str">
        <f t="shared" si="12"/>
        <v/>
      </c>
      <c r="AP30" s="155">
        <v>50</v>
      </c>
      <c r="AQ30" s="156">
        <f t="shared" si="57"/>
        <v>0.15151515151515152</v>
      </c>
      <c r="AR30" s="157">
        <v>50</v>
      </c>
      <c r="AS30" s="156">
        <f t="shared" si="57"/>
        <v>0.11904761904761904</v>
      </c>
      <c r="AT30" s="157">
        <v>50</v>
      </c>
      <c r="AU30" s="158">
        <f t="shared" si="14"/>
        <v>8.771929824561403E-2</v>
      </c>
      <c r="AV30" s="157"/>
      <c r="AW30" s="156" t="str">
        <f t="shared" si="15"/>
        <v/>
      </c>
      <c r="AX30" s="156"/>
      <c r="AY30" s="156" t="str">
        <f t="shared" si="16"/>
        <v/>
      </c>
      <c r="AZ30" s="157"/>
      <c r="BA30" s="158" t="str">
        <f t="shared" si="17"/>
        <v/>
      </c>
      <c r="BB30" s="159"/>
      <c r="BC30" s="159" t="s">
        <v>169</v>
      </c>
      <c r="BD30" s="153">
        <v>53</v>
      </c>
      <c r="BE30" s="152">
        <f>VLOOKUP(BD30,价值设定!$I$2:$L$102,3,0)</f>
        <v>103</v>
      </c>
      <c r="BF30" s="152">
        <f>VLOOKUP(BD30,价值设定!$I$2:$L$102,4,0)</f>
        <v>343</v>
      </c>
      <c r="BG30" s="159"/>
      <c r="BH30" s="159"/>
      <c r="BI30" s="154"/>
      <c r="CA30" s="52">
        <v>9</v>
      </c>
      <c r="CB30" s="52">
        <f t="shared" si="68"/>
        <v>39.819004524886878</v>
      </c>
      <c r="CC30" s="52">
        <f t="shared" si="69"/>
        <v>2.7149321266968323</v>
      </c>
    </row>
    <row r="31" spans="1:91" x14ac:dyDescent="0.15">
      <c r="A31" s="147">
        <f>怪物产出!A31</f>
        <v>28</v>
      </c>
      <c r="B31" s="147">
        <f>怪物产出!B31</f>
        <v>7</v>
      </c>
      <c r="C31" s="147">
        <f t="shared" si="4"/>
        <v>4</v>
      </c>
      <c r="D31" s="147" t="str">
        <f>价值设定!N30</f>
        <v>coin,780</v>
      </c>
      <c r="E31" s="147" t="str">
        <f>价值设定!O30</f>
        <v>coin,1560</v>
      </c>
      <c r="F31" s="147" t="str">
        <f>价值设定!P30</f>
        <v>coin,3900</v>
      </c>
      <c r="G31" s="51">
        <v>10328</v>
      </c>
      <c r="H31" s="51">
        <v>10428</v>
      </c>
      <c r="I31" s="51" t="str">
        <f t="shared" si="0"/>
        <v>prop,202,2|50;prop,203,1|45;prop,204,1|5</v>
      </c>
      <c r="J31" s="51">
        <v>10528</v>
      </c>
      <c r="K31" s="51" t="str">
        <f t="shared" si="1"/>
        <v>cash,200|100;cash,250|50;cash,300|25;cash,400|10;prop,704,5|300;prop,704,10|150;pack,703|350;pack,408|100</v>
      </c>
      <c r="L31" s="51" t="str">
        <f t="shared" si="2"/>
        <v>prop,704,2|200;pack,702|120;pack,703|20;pack,406|60;pack,407|20;prop,322,1|20;prop,323,1|5</v>
      </c>
      <c r="M31" s="51" t="str">
        <f t="shared" si="3"/>
        <v>prop,701,1|20;pack,701|65;pack,702|65;pack,410|10;pack,411|50;pack,412|10;pack,413|10;coin,1560|100;pack,10428|100</v>
      </c>
      <c r="N31" s="51" t="str">
        <f t="shared" si="5"/>
        <v>pack,701|140;pack,702|30;coin,780|100;pack,10328|100;pack,10528|100</v>
      </c>
      <c r="O31" s="147">
        <v>80028</v>
      </c>
      <c r="P31" s="147">
        <f t="shared" ref="P31:R31" si="73">O31+100</f>
        <v>80128</v>
      </c>
      <c r="Q31" s="147">
        <f t="shared" si="73"/>
        <v>80228</v>
      </c>
      <c r="R31" s="147">
        <f t="shared" si="73"/>
        <v>80328</v>
      </c>
      <c r="S31" s="51" t="str">
        <f>IF(B31&gt;5,VLOOKUP(B31,随机目标!$BC$2:$BF$17,4,0)&amp;"|"&amp;$AH$18&amp;";","")&amp;K31</f>
        <v>pack,304|20;cash,200|100;cash,250|50;cash,300|25;cash,400|10;prop,704,5|300;prop,704,10|150;pack,703|350;pack,408|100</v>
      </c>
      <c r="T31" s="51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pack,304|10;pack,303|100;prop,704,2|200;pack,702|120;pack,703|20;pack,406|60;pack,407|20;prop,322,1|20;prop,323,1|5</v>
      </c>
      <c r="U31" s="51" t="str">
        <f>IF(B31&gt;5,VLOOKUP(B31,随机目标!$BC$2:$BF$17,3,0)&amp;"|"&amp;$AT$17&amp;";",IF(B31&gt;2,VLOOKUP(B31,随机目标!$BC$2:$BF$17,3,0)&amp;"|"&amp;$AR$17&amp;";",""))&amp;M31</f>
        <v>pack,303|150;prop,701,1|20;pack,701|65;pack,702|65;pack,410|10;pack,411|50;pack,412|10;pack,413|10;coin,1560|100;pack,10428|100</v>
      </c>
      <c r="V31" s="51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pack,302|100;pack,303|10;pack,701|140;pack,702|30;coin,780|100;pack,10328|100;pack,10528|100</v>
      </c>
      <c r="W31" s="147" t="s">
        <v>2024</v>
      </c>
      <c r="X31" s="147"/>
      <c r="Y31" s="147"/>
      <c r="AA31" s="52" t="s">
        <v>261</v>
      </c>
      <c r="AB31" s="52">
        <v>50</v>
      </c>
      <c r="AC31" s="52" t="str">
        <f t="shared" si="71"/>
        <v>pack,412</v>
      </c>
      <c r="AD31" s="155"/>
      <c r="AE31" s="156" t="str">
        <f t="shared" si="56"/>
        <v/>
      </c>
      <c r="AF31" s="156"/>
      <c r="AG31" s="156" t="str">
        <f t="shared" si="8"/>
        <v/>
      </c>
      <c r="AH31" s="157"/>
      <c r="AI31" s="158" t="str">
        <f t="shared" si="9"/>
        <v/>
      </c>
      <c r="AJ31" s="157"/>
      <c r="AK31" s="156" t="str">
        <f t="shared" si="10"/>
        <v/>
      </c>
      <c r="AL31" s="156"/>
      <c r="AM31" s="156" t="str">
        <f t="shared" si="11"/>
        <v/>
      </c>
      <c r="AN31" s="157"/>
      <c r="AO31" s="156" t="str">
        <f t="shared" si="12"/>
        <v/>
      </c>
      <c r="AP31" s="155">
        <v>10</v>
      </c>
      <c r="AQ31" s="156">
        <f t="shared" si="57"/>
        <v>3.0303030303030304E-2</v>
      </c>
      <c r="AR31" s="157">
        <v>10</v>
      </c>
      <c r="AS31" s="156">
        <f t="shared" si="57"/>
        <v>2.3809523809523808E-2</v>
      </c>
      <c r="AT31" s="157">
        <v>10</v>
      </c>
      <c r="AU31" s="158">
        <f t="shared" si="14"/>
        <v>1.7543859649122806E-2</v>
      </c>
      <c r="AV31" s="157"/>
      <c r="AW31" s="156" t="str">
        <f t="shared" si="15"/>
        <v/>
      </c>
      <c r="AX31" s="156"/>
      <c r="AY31" s="156" t="str">
        <f t="shared" si="16"/>
        <v/>
      </c>
      <c r="AZ31" s="157"/>
      <c r="BA31" s="158" t="str">
        <f t="shared" si="17"/>
        <v/>
      </c>
      <c r="BB31" s="159"/>
      <c r="BC31" s="159" t="s">
        <v>2147</v>
      </c>
      <c r="BD31" s="153">
        <v>56</v>
      </c>
      <c r="BE31" s="152">
        <f>VLOOKUP(BD31,价值设定!$I$2:$L$102,3,0)</f>
        <v>106</v>
      </c>
      <c r="BF31" s="152">
        <f>VLOOKUP(BD31,价值设定!$I$2:$L$102,4,0)</f>
        <v>353</v>
      </c>
      <c r="BG31" s="159"/>
      <c r="BH31" s="159"/>
      <c r="BI31" s="154"/>
      <c r="CA31" s="52">
        <v>10</v>
      </c>
      <c r="CB31" s="52">
        <f t="shared" si="68"/>
        <v>39.819004524886878</v>
      </c>
      <c r="CC31" s="52">
        <f t="shared" si="69"/>
        <v>2.7149321266968323</v>
      </c>
    </row>
    <row r="32" spans="1:91" x14ac:dyDescent="0.15">
      <c r="A32" s="147">
        <f>怪物产出!A32</f>
        <v>29</v>
      </c>
      <c r="B32" s="147">
        <f>怪物产出!B32</f>
        <v>7</v>
      </c>
      <c r="C32" s="147">
        <f t="shared" si="4"/>
        <v>4</v>
      </c>
      <c r="D32" s="147" t="str">
        <f>价值设定!N31</f>
        <v>coin,790</v>
      </c>
      <c r="E32" s="147" t="str">
        <f>价值设定!O31</f>
        <v>coin,1580</v>
      </c>
      <c r="F32" s="147" t="str">
        <f>价值设定!P31</f>
        <v>coin,3950</v>
      </c>
      <c r="G32" s="51">
        <v>10329</v>
      </c>
      <c r="H32" s="51">
        <v>10429</v>
      </c>
      <c r="I32" s="51" t="str">
        <f t="shared" si="0"/>
        <v>prop,202,2|50;prop,203,1|45;prop,204,1|5</v>
      </c>
      <c r="J32" s="51">
        <v>10529</v>
      </c>
      <c r="K32" s="51" t="str">
        <f t="shared" si="1"/>
        <v>cash,200|100;cash,250|50;cash,300|25;cash,400|10;prop,704,5|300;prop,704,10|150;pack,703|350;pack,408|100</v>
      </c>
      <c r="L32" s="51" t="str">
        <f t="shared" si="2"/>
        <v>prop,704,2|200;pack,702|120;pack,703|20;pack,406|60;pack,407|20;prop,322,1|20;prop,323,1|5</v>
      </c>
      <c r="M32" s="51" t="str">
        <f t="shared" si="3"/>
        <v>prop,701,1|20;pack,701|65;pack,702|65;pack,410|10;pack,411|50;pack,412|10;pack,413|10;coin,1580|100;pack,10429|100</v>
      </c>
      <c r="N32" s="51" t="str">
        <f t="shared" si="5"/>
        <v>pack,701|140;pack,702|30;coin,790|100;pack,10329|100;pack,10529|100</v>
      </c>
      <c r="O32" s="147">
        <v>80029</v>
      </c>
      <c r="P32" s="147">
        <f t="shared" ref="P32:R32" si="74">O32+100</f>
        <v>80129</v>
      </c>
      <c r="Q32" s="147">
        <f t="shared" si="74"/>
        <v>80229</v>
      </c>
      <c r="R32" s="147">
        <f t="shared" si="74"/>
        <v>80329</v>
      </c>
      <c r="S32" s="51" t="str">
        <f>IF(B32&gt;5,VLOOKUP(B32,随机目标!$BC$2:$BF$17,4,0)&amp;"|"&amp;$AH$18&amp;";","")&amp;K32</f>
        <v>pack,304|20;cash,200|100;cash,250|50;cash,300|25;cash,400|10;prop,704,5|300;prop,704,10|150;pack,703|350;pack,408|100</v>
      </c>
      <c r="T32" s="51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pack,304|10;pack,303|100;prop,704,2|200;pack,702|120;pack,703|20;pack,406|60;pack,407|20;prop,322,1|20;prop,323,1|5</v>
      </c>
      <c r="U32" s="51" t="str">
        <f>IF(B32&gt;5,VLOOKUP(B32,随机目标!$BC$2:$BF$17,3,0)&amp;"|"&amp;$AT$17&amp;";",IF(B32&gt;2,VLOOKUP(B32,随机目标!$BC$2:$BF$17,3,0)&amp;"|"&amp;$AR$17&amp;";",""))&amp;M32</f>
        <v>pack,303|150;prop,701,1|20;pack,701|65;pack,702|65;pack,410|10;pack,411|50;pack,412|10;pack,413|10;coin,1580|100;pack,10429|100</v>
      </c>
      <c r="V32" s="51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pack,302|100;pack,303|10;pack,701|140;pack,702|30;coin,790|100;pack,10329|100;pack,10529|100</v>
      </c>
      <c r="W32" s="147" t="s">
        <v>2024</v>
      </c>
      <c r="X32" s="147"/>
      <c r="Y32" s="147"/>
      <c r="AA32" s="52" t="s">
        <v>260</v>
      </c>
      <c r="AB32" s="52">
        <v>150</v>
      </c>
      <c r="AC32" s="52" t="str">
        <f t="shared" si="71"/>
        <v>pack,413</v>
      </c>
      <c r="AD32" s="167"/>
      <c r="AE32" s="168" t="str">
        <f t="shared" si="56"/>
        <v/>
      </c>
      <c r="AF32" s="168"/>
      <c r="AG32" s="168" t="str">
        <f t="shared" si="8"/>
        <v/>
      </c>
      <c r="AH32" s="169"/>
      <c r="AI32" s="170" t="str">
        <f t="shared" si="9"/>
        <v/>
      </c>
      <c r="AJ32" s="169"/>
      <c r="AK32" s="168" t="str">
        <f t="shared" si="10"/>
        <v/>
      </c>
      <c r="AL32" s="168"/>
      <c r="AM32" s="168" t="str">
        <f t="shared" si="11"/>
        <v/>
      </c>
      <c r="AN32" s="169"/>
      <c r="AO32" s="168" t="str">
        <f t="shared" si="12"/>
        <v/>
      </c>
      <c r="AP32" s="167"/>
      <c r="AQ32" s="168" t="str">
        <f t="shared" si="57"/>
        <v/>
      </c>
      <c r="AR32" s="168"/>
      <c r="AS32" s="168" t="str">
        <f t="shared" si="57"/>
        <v/>
      </c>
      <c r="AT32" s="169">
        <v>10</v>
      </c>
      <c r="AU32" s="170">
        <f t="shared" si="14"/>
        <v>1.7543859649122806E-2</v>
      </c>
      <c r="AV32" s="169"/>
      <c r="AW32" s="168" t="str">
        <f t="shared" si="15"/>
        <v/>
      </c>
      <c r="AX32" s="168"/>
      <c r="AY32" s="168" t="str">
        <f t="shared" si="16"/>
        <v/>
      </c>
      <c r="AZ32" s="169"/>
      <c r="BA32" s="170" t="str">
        <f t="shared" si="17"/>
        <v/>
      </c>
      <c r="BB32" s="159"/>
      <c r="BC32" s="159" t="s">
        <v>171</v>
      </c>
      <c r="BD32" s="153">
        <v>57</v>
      </c>
      <c r="BE32" s="152">
        <f>VLOOKUP(BD32,价值设定!$I$2:$L$102,3,0)</f>
        <v>107</v>
      </c>
      <c r="BF32" s="152">
        <f>VLOOKUP(BD32,价值设定!$I$2:$L$102,4,0)</f>
        <v>356</v>
      </c>
      <c r="BG32" s="159"/>
      <c r="BH32" s="159"/>
      <c r="BI32" s="154"/>
      <c r="CA32" s="52">
        <v>11</v>
      </c>
      <c r="CB32" s="52">
        <f t="shared" si="68"/>
        <v>39.819004524886878</v>
      </c>
      <c r="CC32" s="52">
        <f t="shared" si="69"/>
        <v>2.7149321266968323</v>
      </c>
    </row>
    <row r="33" spans="1:81" x14ac:dyDescent="0.15">
      <c r="A33" s="147">
        <f>怪物产出!A33</f>
        <v>30</v>
      </c>
      <c r="B33" s="147">
        <f>怪物产出!B33</f>
        <v>8</v>
      </c>
      <c r="C33" s="147">
        <f t="shared" si="4"/>
        <v>5</v>
      </c>
      <c r="D33" s="147" t="str">
        <f>价值设定!N32</f>
        <v>coin,800</v>
      </c>
      <c r="E33" s="147" t="str">
        <f>价值设定!O32</f>
        <v>coin,1600</v>
      </c>
      <c r="F33" s="147" t="str">
        <f>价值设定!P32</f>
        <v>coin,4000</v>
      </c>
      <c r="G33" s="51">
        <v>10330</v>
      </c>
      <c r="H33" s="51">
        <v>10430</v>
      </c>
      <c r="I33" s="51" t="str">
        <f t="shared" si="0"/>
        <v>prop,202,2|25;prop,203,2|45;prop,204,1|15;prop,205,1|5</v>
      </c>
      <c r="J33" s="51">
        <v>10530</v>
      </c>
      <c r="K33" s="51" t="str">
        <f t="shared" si="1"/>
        <v>cash,200|100;cash,250|50;cash,300|25;cash,400|10;prop,704,5|300;prop,704,10|150;pack,703|350;pack,408|100</v>
      </c>
      <c r="L33" s="51" t="str">
        <f t="shared" si="2"/>
        <v>prop,704,2|200;pack,702|120;pack,703|20;pack,406|60;pack,407|20;prop,322,1|20;prop,323,1|5</v>
      </c>
      <c r="M33" s="51" t="str">
        <f t="shared" si="3"/>
        <v>prop,701,1|20;pack,701|65;pack,702|65;pack,410|10;pack,411|50;pack,412|10;pack,413|10;coin,1600|100;pack,10430|100</v>
      </c>
      <c r="N33" s="51" t="str">
        <f t="shared" si="5"/>
        <v>pack,701|140;pack,702|30;coin,800|100;pack,10330|100;pack,10530|100</v>
      </c>
      <c r="O33" s="147">
        <v>80030</v>
      </c>
      <c r="P33" s="147">
        <f t="shared" ref="P33:R33" si="75">O33+100</f>
        <v>80130</v>
      </c>
      <c r="Q33" s="147">
        <f t="shared" si="75"/>
        <v>80230</v>
      </c>
      <c r="R33" s="147">
        <f t="shared" si="75"/>
        <v>80330</v>
      </c>
      <c r="S33" s="51" t="str">
        <f>IF(B33&gt;5,VLOOKUP(B33,随机目标!$BC$2:$BF$17,4,0)&amp;"|"&amp;$AH$18&amp;";","")&amp;K33</f>
        <v>pack,304|20;cash,200|100;cash,250|50;cash,300|25;cash,400|10;prop,704,5|300;prop,704,10|150;pack,703|350;pack,408|100</v>
      </c>
      <c r="T33" s="51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pack,304|10;pack,303|100;prop,704,2|200;pack,702|120;pack,703|20;pack,406|60;pack,407|20;prop,322,1|20;prop,323,1|5</v>
      </c>
      <c r="U33" s="51" t="str">
        <f>IF(B33&gt;5,VLOOKUP(B33,随机目标!$BC$2:$BF$17,3,0)&amp;"|"&amp;$AT$17&amp;";",IF(B33&gt;2,VLOOKUP(B33,随机目标!$BC$2:$BF$17,3,0)&amp;"|"&amp;$AR$17&amp;";",""))&amp;M33</f>
        <v>pack,303|150;prop,701,1|20;pack,701|65;pack,702|65;pack,410|10;pack,411|50;pack,412|10;pack,413|10;coin,1600|100;pack,10430|100</v>
      </c>
      <c r="V33" s="51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pack,302|100;pack,303|10;pack,701|140;pack,702|30;coin,800|100;pack,10330|100;pack,10530|100</v>
      </c>
      <c r="W33" s="147" t="s">
        <v>2024</v>
      </c>
      <c r="X33" s="147"/>
      <c r="Y33" s="147"/>
      <c r="AD33" s="171"/>
      <c r="AE33" s="147">
        <f>SUMPRODUCT($AB$4:$AB$32,AE4:AE32)</f>
        <v>148.58757062146893</v>
      </c>
      <c r="AG33" s="147">
        <f>SUMPRODUCT($AB$4:$AB$32,AG4:AG32)</f>
        <v>148.58757062146893</v>
      </c>
      <c r="AI33" s="147">
        <f>SUMPRODUCT($AB$4:$AB$32,AI4:AI32)</f>
        <v>151.58371040723981</v>
      </c>
      <c r="AK33" s="175">
        <f>SUMPRODUCT($AB$4:$AB$32,AK4:AK32)</f>
        <v>26.481481481481481</v>
      </c>
      <c r="AL33" s="175"/>
      <c r="AM33" s="175">
        <f>SUMPRODUCT($AB$4:$AB$32,AM4:AM32)</f>
        <v>35.465116279069768</v>
      </c>
      <c r="AN33" s="175"/>
      <c r="AO33" s="175">
        <f>SUMPRODUCT($AB$4:$AB$32,AO4:AO32)</f>
        <v>35.135135135135137</v>
      </c>
      <c r="AP33" s="147"/>
      <c r="AQ33" s="147">
        <f>SUMPRODUCT($AB$4:$AB$32,AQ4:AQ32)</f>
        <v>21.212121212121215</v>
      </c>
      <c r="AR33" s="147"/>
      <c r="AS33" s="147">
        <f>SUMPRODUCT($AB$4:$AB$32,AS4:AS32)</f>
        <v>22.142857142857139</v>
      </c>
      <c r="AT33" s="147"/>
      <c r="AU33" s="147">
        <f>SUMPRODUCT($AB$4:$AB$32,AU4:AU32)</f>
        <v>23.289473684210524</v>
      </c>
      <c r="AV33" s="147"/>
      <c r="AW33" s="147">
        <f>SUMPRODUCT($AB$4:$AB$32,AW4:AW32)</f>
        <v>13.334555514816174</v>
      </c>
      <c r="AX33" s="147"/>
      <c r="AY33" s="147">
        <f>SUMPRODUCT($AB$4:$AB$32,AY4:AY32)</f>
        <v>13.644067796610168</v>
      </c>
      <c r="AZ33" s="147"/>
      <c r="BA33" s="147">
        <f>SUMPRODUCT($AB$4:$AB$32,BA4:BA32)</f>
        <v>13.620689655172415</v>
      </c>
      <c r="BB33" s="159"/>
      <c r="BC33" s="159" t="s">
        <v>2148</v>
      </c>
      <c r="BD33" s="153">
        <v>58</v>
      </c>
      <c r="BE33" s="152">
        <f>VLOOKUP(BD33,价值设定!$I$2:$L$102,3,0)</f>
        <v>108</v>
      </c>
      <c r="BF33" s="152">
        <f>VLOOKUP(BD33,价值设定!$I$2:$L$102,4,0)</f>
        <v>360</v>
      </c>
      <c r="BG33" s="159"/>
      <c r="BH33" s="159"/>
      <c r="BI33" s="154"/>
      <c r="CA33" s="52">
        <v>12</v>
      </c>
      <c r="CB33" s="52">
        <f t="shared" si="68"/>
        <v>39.819004524886878</v>
      </c>
      <c r="CC33" s="52">
        <f t="shared" si="69"/>
        <v>2.7149321266968323</v>
      </c>
    </row>
    <row r="34" spans="1:81" x14ac:dyDescent="0.15">
      <c r="A34" s="147">
        <f>怪物产出!A34</f>
        <v>31</v>
      </c>
      <c r="B34" s="147">
        <f>怪物产出!B34</f>
        <v>8</v>
      </c>
      <c r="C34" s="147">
        <f t="shared" si="4"/>
        <v>5</v>
      </c>
      <c r="D34" s="147" t="str">
        <f>价值设定!N33</f>
        <v>coin,810</v>
      </c>
      <c r="E34" s="147" t="str">
        <f>价值设定!O33</f>
        <v>coin,1620</v>
      </c>
      <c r="F34" s="147" t="str">
        <f>价值设定!P33</f>
        <v>coin,4050</v>
      </c>
      <c r="G34" s="51">
        <v>10331</v>
      </c>
      <c r="H34" s="51">
        <v>10431</v>
      </c>
      <c r="I34" s="51" t="str">
        <f t="shared" si="0"/>
        <v>prop,202,2|25;prop,203,2|45;prop,204,1|15;prop,205,1|5</v>
      </c>
      <c r="J34" s="51">
        <v>10531</v>
      </c>
      <c r="K34" s="51" t="str">
        <f t="shared" si="1"/>
        <v>cash,200|100;cash,250|50;cash,300|25;cash,400|10;prop,704,5|300;prop,704,10|150;pack,703|350;pack,408|100</v>
      </c>
      <c r="L34" s="51" t="str">
        <f t="shared" si="2"/>
        <v>prop,704,2|200;pack,702|120;pack,703|20;pack,406|60;pack,407|20;prop,322,1|20;prop,323,1|5</v>
      </c>
      <c r="M34" s="51" t="str">
        <f t="shared" si="3"/>
        <v>prop,701,1|20;pack,701|65;pack,702|65;pack,410|10;pack,411|50;pack,412|10;pack,413|10;coin,1620|100;pack,10431|100</v>
      </c>
      <c r="N34" s="51" t="str">
        <f t="shared" si="5"/>
        <v>pack,701|140;pack,702|30;coin,810|100;pack,10331|100;pack,10531|100</v>
      </c>
      <c r="O34" s="147">
        <v>80031</v>
      </c>
      <c r="P34" s="147">
        <f t="shared" ref="P34:R34" si="76">O34+100</f>
        <v>80131</v>
      </c>
      <c r="Q34" s="147">
        <f t="shared" si="76"/>
        <v>80231</v>
      </c>
      <c r="R34" s="147">
        <f t="shared" si="76"/>
        <v>80331</v>
      </c>
      <c r="S34" s="51" t="str">
        <f>IF(B34&gt;5,VLOOKUP(B34,随机目标!$BC$2:$BF$17,4,0)&amp;"|"&amp;$AH$18&amp;";","")&amp;K34</f>
        <v>pack,304|20;cash,200|100;cash,250|50;cash,300|25;cash,400|10;prop,704,5|300;prop,704,10|150;pack,703|350;pack,408|100</v>
      </c>
      <c r="T34" s="51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pack,304|10;pack,303|100;prop,704,2|200;pack,702|120;pack,703|20;pack,406|60;pack,407|20;prop,322,1|20;prop,323,1|5</v>
      </c>
      <c r="U34" s="51" t="str">
        <f>IF(B34&gt;5,VLOOKUP(B34,随机目标!$BC$2:$BF$17,3,0)&amp;"|"&amp;$AT$17&amp;";",IF(B34&gt;2,VLOOKUP(B34,随机目标!$BC$2:$BF$17,3,0)&amp;"|"&amp;$AR$17&amp;";",""))&amp;M34</f>
        <v>pack,303|150;prop,701,1|20;pack,701|65;pack,702|65;pack,410|10;pack,411|50;pack,412|10;pack,413|10;coin,1620|100;pack,10431|100</v>
      </c>
      <c r="V34" s="51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pack,302|100;pack,303|10;pack,701|140;pack,702|30;coin,810|100;pack,10331|100;pack,10531|100</v>
      </c>
      <c r="W34" s="147" t="s">
        <v>2024</v>
      </c>
      <c r="X34" s="147"/>
      <c r="Y34" s="147"/>
      <c r="BB34" s="172"/>
      <c r="BC34" s="172" t="s">
        <v>2149</v>
      </c>
      <c r="BD34" s="173">
        <v>59</v>
      </c>
      <c r="BE34" s="152">
        <f>VLOOKUP(BD34,价值设定!$I$2:$L$102,3,0)</f>
        <v>109</v>
      </c>
      <c r="BF34" s="152">
        <f>VLOOKUP(BD34,价值设定!$I$2:$L$102,4,0)</f>
        <v>363</v>
      </c>
      <c r="BG34" s="172"/>
      <c r="BH34" s="172"/>
      <c r="BI34" s="154"/>
      <c r="CA34" s="52">
        <v>13</v>
      </c>
      <c r="CB34" s="52">
        <f t="shared" si="68"/>
        <v>39.819004524886878</v>
      </c>
      <c r="CC34" s="52">
        <f t="shared" si="69"/>
        <v>2.7149321266968323</v>
      </c>
    </row>
    <row r="35" spans="1:81" x14ac:dyDescent="0.15">
      <c r="A35" s="147">
        <f>怪物产出!A35</f>
        <v>32</v>
      </c>
      <c r="B35" s="147">
        <f>怪物产出!B35</f>
        <v>8</v>
      </c>
      <c r="C35" s="147">
        <f t="shared" si="4"/>
        <v>5</v>
      </c>
      <c r="D35" s="147" t="str">
        <f>价值设定!N34</f>
        <v>coin,820</v>
      </c>
      <c r="E35" s="147" t="str">
        <f>价值设定!O34</f>
        <v>coin,1640</v>
      </c>
      <c r="F35" s="147" t="str">
        <f>价值设定!P34</f>
        <v>coin,4100</v>
      </c>
      <c r="G35" s="51">
        <v>10332</v>
      </c>
      <c r="H35" s="51">
        <v>10432</v>
      </c>
      <c r="I35" s="51" t="str">
        <f t="shared" si="0"/>
        <v>prop,202,2|25;prop,203,2|45;prop,204,1|15;prop,205,1|5</v>
      </c>
      <c r="J35" s="51">
        <v>10532</v>
      </c>
      <c r="K35" s="51" t="str">
        <f t="shared" si="1"/>
        <v>cash,200|100;cash,250|50;cash,300|25;cash,400|10;prop,704,5|300;prop,704,10|150;pack,703|350;pack,408|100</v>
      </c>
      <c r="L35" s="51" t="str">
        <f t="shared" si="2"/>
        <v>prop,704,2|200;pack,702|120;pack,703|20;pack,406|60;pack,407|20;prop,322,1|20;prop,323,1|5</v>
      </c>
      <c r="M35" s="51" t="str">
        <f t="shared" si="3"/>
        <v>prop,701,1|20;pack,701|65;pack,702|65;pack,410|10;pack,411|50;pack,412|10;pack,413|10;coin,1640|100;pack,10432|100</v>
      </c>
      <c r="N35" s="51" t="str">
        <f t="shared" si="5"/>
        <v>pack,701|140;pack,702|30;coin,820|100;pack,10332|100;pack,10532|100</v>
      </c>
      <c r="O35" s="147">
        <v>80032</v>
      </c>
      <c r="P35" s="147">
        <f t="shared" ref="P35:R35" si="77">O35+100</f>
        <v>80132</v>
      </c>
      <c r="Q35" s="147">
        <f t="shared" si="77"/>
        <v>80232</v>
      </c>
      <c r="R35" s="147">
        <f t="shared" si="77"/>
        <v>80332</v>
      </c>
      <c r="S35" s="51" t="str">
        <f>IF(B35&gt;5,VLOOKUP(B35,随机目标!$BC$2:$BF$17,4,0)&amp;"|"&amp;$AH$18&amp;";","")&amp;K35</f>
        <v>pack,304|20;cash,200|100;cash,250|50;cash,300|25;cash,400|10;prop,704,5|300;prop,704,10|150;pack,703|350;pack,408|100</v>
      </c>
      <c r="T35" s="51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pack,304|10;pack,303|100;prop,704,2|200;pack,702|120;pack,703|20;pack,406|60;pack,407|20;prop,322,1|20;prop,323,1|5</v>
      </c>
      <c r="U35" s="51" t="str">
        <f>IF(B35&gt;5,VLOOKUP(B35,随机目标!$BC$2:$BF$17,3,0)&amp;"|"&amp;$AT$17&amp;";",IF(B35&gt;2,VLOOKUP(B35,随机目标!$BC$2:$BF$17,3,0)&amp;"|"&amp;$AR$17&amp;";",""))&amp;M35</f>
        <v>pack,303|150;prop,701,1|20;pack,701|65;pack,702|65;pack,410|10;pack,411|50;pack,412|10;pack,413|10;coin,1640|100;pack,10432|100</v>
      </c>
      <c r="V35" s="51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pack,302|100;pack,303|10;pack,701|140;pack,702|30;coin,820|100;pack,10332|100;pack,10532|100</v>
      </c>
      <c r="W35" s="147" t="s">
        <v>2024</v>
      </c>
      <c r="X35" s="147"/>
      <c r="Y35" s="147"/>
      <c r="AA35" s="52" t="s">
        <v>253</v>
      </c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C35" s="51" t="s">
        <v>175</v>
      </c>
      <c r="BD35" s="174">
        <v>60</v>
      </c>
      <c r="BE35" s="152">
        <f>VLOOKUP(BD35,价值设定!$I$2:$L$102,3,0)</f>
        <v>110</v>
      </c>
      <c r="BF35" s="152">
        <f>VLOOKUP(BD35,价值设定!$I$2:$L$102,4,0)</f>
        <v>366</v>
      </c>
      <c r="CA35" s="52">
        <v>14</v>
      </c>
      <c r="CB35" s="52">
        <f t="shared" si="68"/>
        <v>39.819004524886878</v>
      </c>
      <c r="CC35" s="52">
        <f t="shared" si="69"/>
        <v>2.7149321266968323</v>
      </c>
    </row>
    <row r="36" spans="1:81" x14ac:dyDescent="0.15">
      <c r="A36" s="147">
        <f>怪物产出!A36</f>
        <v>33</v>
      </c>
      <c r="B36" s="147">
        <f>怪物产出!B36</f>
        <v>8</v>
      </c>
      <c r="C36" s="147">
        <f t="shared" si="4"/>
        <v>5</v>
      </c>
      <c r="D36" s="147" t="str">
        <f>价值设定!N35</f>
        <v>coin,830</v>
      </c>
      <c r="E36" s="147" t="str">
        <f>价值设定!O35</f>
        <v>coin,1660</v>
      </c>
      <c r="F36" s="147" t="str">
        <f>价值设定!P35</f>
        <v>coin,4150</v>
      </c>
      <c r="G36" s="51">
        <v>10333</v>
      </c>
      <c r="H36" s="51">
        <v>10433</v>
      </c>
      <c r="I36" s="51" t="str">
        <f t="shared" ref="I36:I67" si="78">VLOOKUP(C36,$AA$82:$AD$86,4,0)</f>
        <v>prop,202,2|25;prop,203,2|45;prop,204,1|15;prop,205,1|5</v>
      </c>
      <c r="J36" s="51">
        <v>10533</v>
      </c>
      <c r="K36" s="51" t="str">
        <f t="shared" ref="K36:K67" si="79">IF(B36&lt;=5,IF(B36&lt;=2,$AE$63,$AG$63),$AI$63)</f>
        <v>cash,200|100;cash,250|50;cash,300|25;cash,400|10;prop,704,5|300;prop,704,10|150;pack,703|350;pack,408|100</v>
      </c>
      <c r="L36" s="51" t="str">
        <f t="shared" ref="L36:L67" si="80">IF(B36&lt;=5,IF(B36&lt;=2,$AK$63,$AM$63),$AO$63)</f>
        <v>prop,704,2|200;pack,702|120;pack,703|20;pack,406|60;pack,407|20;prop,322,1|20;prop,323,1|5</v>
      </c>
      <c r="M36" s="51" t="str">
        <f t="shared" ref="M36:M67" si="81">IF(B36&lt;=5,IF(B36&lt;=2,$AQ$63,$AS$63),$AU$63)&amp;";"&amp;E36&amp;"|"&amp;$AP$5&amp;";"&amp;"pack,"&amp;H36&amp;"|"&amp;$AP$7</f>
        <v>prop,701,1|20;pack,701|65;pack,702|65;pack,410|10;pack,411|50;pack,412|10;pack,413|10;coin,1660|100;pack,10433|100</v>
      </c>
      <c r="N36" s="51" t="str">
        <f t="shared" si="5"/>
        <v>pack,701|140;pack,702|30;coin,830|100;pack,10333|100;pack,10533|100</v>
      </c>
      <c r="O36" s="147">
        <v>80033</v>
      </c>
      <c r="P36" s="147">
        <f t="shared" ref="P36:R36" si="82">O36+100</f>
        <v>80133</v>
      </c>
      <c r="Q36" s="147">
        <f t="shared" si="82"/>
        <v>80233</v>
      </c>
      <c r="R36" s="147">
        <f t="shared" si="82"/>
        <v>80333</v>
      </c>
      <c r="S36" s="51" t="str">
        <f>IF(B36&gt;5,VLOOKUP(B36,随机目标!$BC$2:$BF$17,4,0)&amp;"|"&amp;$AH$18&amp;";","")&amp;K36</f>
        <v>pack,304|20;cash,200|100;cash,250|50;cash,300|25;cash,400|10;prop,704,5|300;prop,704,10|150;pack,703|350;pack,408|100</v>
      </c>
      <c r="T36" s="51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pack,304|10;pack,303|100;prop,704,2|200;pack,702|120;pack,703|20;pack,406|60;pack,407|20;prop,322,1|20;prop,323,1|5</v>
      </c>
      <c r="U36" s="51" t="str">
        <f>IF(B36&gt;5,VLOOKUP(B36,随机目标!$BC$2:$BF$17,3,0)&amp;"|"&amp;$AT$17&amp;";",IF(B36&gt;2,VLOOKUP(B36,随机目标!$BC$2:$BF$17,3,0)&amp;"|"&amp;$AR$17&amp;";",""))&amp;M36</f>
        <v>pack,303|150;prop,701,1|20;pack,701|65;pack,702|65;pack,410|10;pack,411|50;pack,412|10;pack,413|10;coin,1660|100;pack,10433|100</v>
      </c>
      <c r="V36" s="51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pack,302|100;pack,303|10;pack,701|140;pack,702|30;coin,830|100;pack,10333|100;pack,10533|100</v>
      </c>
      <c r="W36" s="147" t="s">
        <v>2024</v>
      </c>
      <c r="X36" s="147"/>
      <c r="Y36" s="147"/>
      <c r="AA36" s="52" t="s">
        <v>254</v>
      </c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C36" s="51" t="s">
        <v>2150</v>
      </c>
      <c r="BD36" s="174">
        <v>61</v>
      </c>
      <c r="BE36" s="152">
        <f>VLOOKUP(BD36,价值设定!$I$2:$L$102,3,0)</f>
        <v>111</v>
      </c>
      <c r="BF36" s="152">
        <f>VLOOKUP(BD36,价值设定!$I$2:$L$102,4,0)</f>
        <v>370</v>
      </c>
      <c r="CA36" s="52">
        <v>15</v>
      </c>
      <c r="CB36" s="52">
        <f t="shared" si="68"/>
        <v>39.819004524886878</v>
      </c>
      <c r="CC36" s="52">
        <f t="shared" si="69"/>
        <v>2.7149321266968323</v>
      </c>
    </row>
    <row r="37" spans="1:81" x14ac:dyDescent="0.15">
      <c r="A37" s="147">
        <f>怪物产出!A37</f>
        <v>34</v>
      </c>
      <c r="B37" s="147">
        <f>怪物产出!B37</f>
        <v>8</v>
      </c>
      <c r="C37" s="147">
        <f t="shared" si="4"/>
        <v>5</v>
      </c>
      <c r="D37" s="147" t="str">
        <f>价值设定!N36</f>
        <v>coin,840</v>
      </c>
      <c r="E37" s="147" t="str">
        <f>价值设定!O36</f>
        <v>coin,1680</v>
      </c>
      <c r="F37" s="147" t="str">
        <f>价值设定!P36</f>
        <v>coin,4200</v>
      </c>
      <c r="G37" s="51">
        <v>10334</v>
      </c>
      <c r="H37" s="51">
        <v>10434</v>
      </c>
      <c r="I37" s="51" t="str">
        <f t="shared" si="78"/>
        <v>prop,202,2|25;prop,203,2|45;prop,204,1|15;prop,205,1|5</v>
      </c>
      <c r="J37" s="51">
        <v>10534</v>
      </c>
      <c r="K37" s="51" t="str">
        <f t="shared" si="79"/>
        <v>cash,200|100;cash,250|50;cash,300|25;cash,400|10;prop,704,5|300;prop,704,10|150;pack,703|350;pack,408|100</v>
      </c>
      <c r="L37" s="51" t="str">
        <f t="shared" si="80"/>
        <v>prop,704,2|200;pack,702|120;pack,703|20;pack,406|60;pack,407|20;prop,322,1|20;prop,323,1|5</v>
      </c>
      <c r="M37" s="51" t="str">
        <f t="shared" si="81"/>
        <v>prop,701,1|20;pack,701|65;pack,702|65;pack,410|10;pack,411|50;pack,412|10;pack,413|10;coin,1680|100;pack,10434|100</v>
      </c>
      <c r="N37" s="51" t="str">
        <f t="shared" si="5"/>
        <v>pack,701|140;pack,702|30;coin,840|100;pack,10334|100;pack,10534|100</v>
      </c>
      <c r="O37" s="147">
        <v>80034</v>
      </c>
      <c r="P37" s="147">
        <f t="shared" ref="P37:R37" si="83">O37+100</f>
        <v>80134</v>
      </c>
      <c r="Q37" s="147">
        <f t="shared" si="83"/>
        <v>80234</v>
      </c>
      <c r="R37" s="147">
        <f t="shared" si="83"/>
        <v>80334</v>
      </c>
      <c r="S37" s="51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1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pack,304|10;pack,303|100;prop,704,2|200;pack,702|120;pack,703|20;pack,406|60;pack,407|20;prop,322,1|20;prop,323,1|5</v>
      </c>
      <c r="U37" s="51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1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147" t="s">
        <v>2024</v>
      </c>
      <c r="X37" s="147"/>
      <c r="Y37" s="147"/>
      <c r="AA37" s="52" t="s">
        <v>255</v>
      </c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C37" s="51" t="s">
        <v>2151</v>
      </c>
      <c r="BD37" s="174">
        <v>64</v>
      </c>
      <c r="BE37" s="152">
        <f>VLOOKUP(BD37,价值设定!$I$2:$L$102,3,0)</f>
        <v>114</v>
      </c>
      <c r="BF37" s="152">
        <f>VLOOKUP(BD37,价值设定!$I$2:$L$102,4,0)</f>
        <v>380</v>
      </c>
    </row>
    <row r="38" spans="1:81" x14ac:dyDescent="0.15">
      <c r="A38" s="147">
        <f>怪物产出!A38</f>
        <v>35</v>
      </c>
      <c r="B38" s="147">
        <f>怪物产出!B38</f>
        <v>8</v>
      </c>
      <c r="C38" s="147">
        <f t="shared" si="4"/>
        <v>5</v>
      </c>
      <c r="D38" s="147" t="str">
        <f>价值设定!N37</f>
        <v>coin,850</v>
      </c>
      <c r="E38" s="147" t="str">
        <f>价值设定!O37</f>
        <v>coin,1700</v>
      </c>
      <c r="F38" s="147" t="str">
        <f>价值设定!P37</f>
        <v>coin,4250</v>
      </c>
      <c r="G38" s="51">
        <v>10335</v>
      </c>
      <c r="H38" s="51">
        <v>10435</v>
      </c>
      <c r="I38" s="51" t="str">
        <f t="shared" si="78"/>
        <v>prop,202,2|25;prop,203,2|45;prop,204,1|15;prop,205,1|5</v>
      </c>
      <c r="J38" s="51">
        <v>10535</v>
      </c>
      <c r="K38" s="51" t="str">
        <f t="shared" si="79"/>
        <v>cash,200|100;cash,250|50;cash,300|25;cash,400|10;prop,704,5|300;prop,704,10|150;pack,703|350;pack,408|100</v>
      </c>
      <c r="L38" s="51" t="str">
        <f t="shared" si="80"/>
        <v>prop,704,2|200;pack,702|120;pack,703|20;pack,406|60;pack,407|20;prop,322,1|20;prop,323,1|5</v>
      </c>
      <c r="M38" s="51" t="str">
        <f t="shared" si="81"/>
        <v>prop,701,1|20;pack,701|65;pack,702|65;pack,410|10;pack,411|50;pack,412|10;pack,413|10;coin,1700|100;pack,10435|100</v>
      </c>
      <c r="N38" s="51" t="str">
        <f t="shared" si="5"/>
        <v>pack,701|140;pack,702|30;coin,850|100;pack,10335|100;pack,10535|100</v>
      </c>
      <c r="O38" s="147">
        <v>80035</v>
      </c>
      <c r="P38" s="147">
        <f t="shared" ref="P38:R38" si="84">O38+100</f>
        <v>80135</v>
      </c>
      <c r="Q38" s="147">
        <f t="shared" si="84"/>
        <v>80235</v>
      </c>
      <c r="R38" s="147">
        <f t="shared" si="84"/>
        <v>80335</v>
      </c>
      <c r="S38" s="51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1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pack,304|10;pack,303|100;prop,704,2|200;pack,702|120;pack,703|20;pack,406|60;pack,407|20;prop,322,1|20;prop,323,1|5</v>
      </c>
      <c r="U38" s="51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1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147" t="s">
        <v>2024</v>
      </c>
      <c r="X38" s="147"/>
      <c r="Y38" s="147"/>
      <c r="AA38" s="52" t="s">
        <v>256</v>
      </c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C38" s="51" t="s">
        <v>178</v>
      </c>
      <c r="BD38" s="174">
        <v>66</v>
      </c>
      <c r="BE38" s="152">
        <f>VLOOKUP(BD38,价值设定!$I$2:$L$102,3,0)</f>
        <v>116</v>
      </c>
      <c r="BF38" s="152">
        <f>VLOOKUP(BD38,价值设定!$I$2:$L$102,4,0)</f>
        <v>386</v>
      </c>
    </row>
    <row r="39" spans="1:81" x14ac:dyDescent="0.15">
      <c r="A39" s="147">
        <f>怪物产出!A39</f>
        <v>36</v>
      </c>
      <c r="B39" s="147">
        <f>怪物产出!B39</f>
        <v>9</v>
      </c>
      <c r="C39" s="147">
        <f t="shared" si="4"/>
        <v>5</v>
      </c>
      <c r="D39" s="147" t="str">
        <f>价值设定!N38</f>
        <v>coin,860</v>
      </c>
      <c r="E39" s="147" t="str">
        <f>价值设定!O38</f>
        <v>coin,1720</v>
      </c>
      <c r="F39" s="147" t="str">
        <f>价值设定!P38</f>
        <v>coin,4300</v>
      </c>
      <c r="G39" s="51">
        <v>10336</v>
      </c>
      <c r="H39" s="51">
        <v>10436</v>
      </c>
      <c r="I39" s="51" t="str">
        <f t="shared" si="78"/>
        <v>prop,202,2|25;prop,203,2|45;prop,204,1|15;prop,205,1|5</v>
      </c>
      <c r="J39" s="51">
        <v>10536</v>
      </c>
      <c r="K39" s="51" t="str">
        <f t="shared" si="79"/>
        <v>cash,200|100;cash,250|50;cash,300|25;cash,400|10;prop,704,5|300;prop,704,10|150;pack,703|350;pack,408|100</v>
      </c>
      <c r="L39" s="51" t="str">
        <f t="shared" si="80"/>
        <v>prop,704,2|200;pack,702|120;pack,703|20;pack,406|60;pack,407|20;prop,322,1|20;prop,323,1|5</v>
      </c>
      <c r="M39" s="51" t="str">
        <f t="shared" si="81"/>
        <v>prop,701,1|20;pack,701|65;pack,702|65;pack,410|10;pack,411|50;pack,412|10;pack,413|10;coin,1720|100;pack,10436|100</v>
      </c>
      <c r="N39" s="51" t="str">
        <f t="shared" si="5"/>
        <v>pack,701|140;pack,702|30;coin,860|100;pack,10336|100;pack,10536|100</v>
      </c>
      <c r="O39" s="147">
        <v>80036</v>
      </c>
      <c r="P39" s="147">
        <f t="shared" ref="P39:R39" si="85">O39+100</f>
        <v>80136</v>
      </c>
      <c r="Q39" s="147">
        <f t="shared" si="85"/>
        <v>80236</v>
      </c>
      <c r="R39" s="147">
        <f t="shared" si="85"/>
        <v>80336</v>
      </c>
      <c r="S39" s="51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1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pack,304|10;pack,303|100;prop,704,2|200;pack,702|120;pack,703|20;pack,406|60;pack,407|20;prop,322,1|20;prop,323,1|5</v>
      </c>
      <c r="U39" s="51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1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147" t="s">
        <v>2024</v>
      </c>
      <c r="X39" s="147"/>
      <c r="Y39" s="147"/>
      <c r="AA39" s="52" t="s">
        <v>229</v>
      </c>
      <c r="AD39" s="51" t="str">
        <f>IF(OR($AC8="",AD8=""),"",$AC8&amp;"|"&amp;AD8)</f>
        <v>cash,200|100</v>
      </c>
      <c r="AE39" s="51" t="str">
        <f>IF(AND(AD39="",AE38=""),"",IF(AE38="",AD39,AE38&amp;IF(AD39="","",";"&amp;AD39)))</f>
        <v>cash,200|100</v>
      </c>
      <c r="AF39" s="51" t="str">
        <f>IF(OR($AC8="",AF8=""),"",$AC8&amp;"|"&amp;AF8)</f>
        <v>cash,200|100</v>
      </c>
      <c r="AG39" s="51" t="str">
        <f>IF(AND(AF39="",AG38=""),"",IF(AG38="",AF39,AG38&amp;IF(AF39="","",";"&amp;AF39)))</f>
        <v>cash,200|100</v>
      </c>
      <c r="AH39" s="51" t="str">
        <f>IF(OR($AC8="",AH8=""),"",$AC8&amp;"|"&amp;AH8)</f>
        <v>cash,200|100</v>
      </c>
      <c r="AI39" s="51" t="str">
        <f>IF(AND(AH39="",AI38=""),"",IF(AI38="",AH39,AI38&amp;IF(AH39="","",";"&amp;AH39)))</f>
        <v>cash,200|100</v>
      </c>
      <c r="AJ39" s="51" t="str">
        <f>IF(OR($AC8="",AJ8=""),"",$AC8&amp;"|"&amp;AJ8)</f>
        <v/>
      </c>
      <c r="AK39" s="51" t="str">
        <f>IF(AND(AJ39="",AK38=""),"",IF(AK38="",AJ39,AK38&amp;IF(AJ39="","",";"&amp;AJ39)))</f>
        <v/>
      </c>
      <c r="AL39" s="51" t="str">
        <f>IF(OR($AC8="",AL8=""),"",$AC8&amp;"|"&amp;AL8)</f>
        <v/>
      </c>
      <c r="AM39" s="51" t="str">
        <f>IF(AND(AL39="",AM38=""),"",IF(AM38="",AL39,AM38&amp;IF(AL39="","",";"&amp;AL39)))</f>
        <v/>
      </c>
      <c r="AN39" s="51" t="str">
        <f>IF(OR($AC8="",AN8=""),"",$AC8&amp;"|"&amp;AN8)</f>
        <v/>
      </c>
      <c r="AO39" s="51" t="str">
        <f>IF(AND(AN39="",AO38=""),"",IF(AO38="",AN39,AO38&amp;IF(AN39="","",";"&amp;AN39)))</f>
        <v/>
      </c>
      <c r="AP39" s="51" t="str">
        <f>IF(OR($AC8="",AP8=""),"",$AC8&amp;"|"&amp;AP8)</f>
        <v/>
      </c>
      <c r="AQ39" s="51" t="str">
        <f>IF(AND(AP39="",AQ38=""),"",IF(AQ38="",AP39,AQ38&amp;IF(AP39="","",";"&amp;AP39)))</f>
        <v/>
      </c>
      <c r="AR39" s="51" t="str">
        <f>IF(OR($AC8="",AR8=""),"",$AC8&amp;"|"&amp;AR8)</f>
        <v/>
      </c>
      <c r="AS39" s="51" t="str">
        <f>IF(AND(AR39="",AS38=""),"",IF(AS38="",AR39,AS38&amp;IF(AR39="","",";"&amp;AR39)))</f>
        <v/>
      </c>
      <c r="AT39" s="51" t="str">
        <f>IF(OR($AC8="",AT8=""),"",$AC8&amp;"|"&amp;AT8)</f>
        <v/>
      </c>
      <c r="AU39" s="51" t="str">
        <f>IF(AND(AT39="",AU38=""),"",IF(AU38="",AT39,AU38&amp;IF(AT39="","",";"&amp;AT39)))</f>
        <v/>
      </c>
      <c r="AV39" s="51" t="str">
        <f>IF(OR($AC8="",AV8=""),"",$AC8&amp;"|"&amp;AV8)</f>
        <v/>
      </c>
      <c r="AW39" s="51" t="str">
        <f>IF(AND(AV39="",AW38=""),"",IF(AW38="",AV39,AW38&amp;IF(AV39="","",";"&amp;AV39)))</f>
        <v/>
      </c>
      <c r="AX39" s="51" t="str">
        <f>IF(OR($AC8="",AX8=""),"",$AC8&amp;"|"&amp;AX8)</f>
        <v/>
      </c>
      <c r="AY39" s="51" t="str">
        <f>IF(AND(AX39="",AY38=""),"",IF(AY38="",AX39,AY38&amp;IF(AX39="","",";"&amp;AX39)))</f>
        <v/>
      </c>
      <c r="AZ39" s="51" t="str">
        <f>IF(OR($AC8="",AZ8=""),"",$AC8&amp;"|"&amp;AZ8)</f>
        <v/>
      </c>
      <c r="BA39" s="51" t="str">
        <f>IF(AND(AZ39="",BA38=""),"",IF(BA38="",AZ39,BA38&amp;IF(AZ39="","",";"&amp;AZ39)))</f>
        <v/>
      </c>
      <c r="BC39" s="51" t="s">
        <v>2152</v>
      </c>
      <c r="BD39" s="174">
        <v>68</v>
      </c>
      <c r="BE39" s="152">
        <f>VLOOKUP(BD39,价值设定!$I$2:$L$102,3,0)</f>
        <v>118</v>
      </c>
      <c r="BF39" s="152">
        <f>VLOOKUP(BD39,价值设定!$I$2:$L$102,4,0)</f>
        <v>393</v>
      </c>
    </row>
    <row r="40" spans="1:81" x14ac:dyDescent="0.15">
      <c r="A40" s="147">
        <f>怪物产出!A40</f>
        <v>37</v>
      </c>
      <c r="B40" s="147">
        <f>怪物产出!B40</f>
        <v>9</v>
      </c>
      <c r="C40" s="147">
        <f t="shared" si="4"/>
        <v>5</v>
      </c>
      <c r="D40" s="147" t="str">
        <f>价值设定!N39</f>
        <v>coin,870</v>
      </c>
      <c r="E40" s="147" t="str">
        <f>价值设定!O39</f>
        <v>coin,1740</v>
      </c>
      <c r="F40" s="147" t="str">
        <f>价值设定!P39</f>
        <v>coin,4350</v>
      </c>
      <c r="G40" s="51">
        <v>10337</v>
      </c>
      <c r="H40" s="51">
        <v>10437</v>
      </c>
      <c r="I40" s="51" t="str">
        <f t="shared" si="78"/>
        <v>prop,202,2|25;prop,203,2|45;prop,204,1|15;prop,205,1|5</v>
      </c>
      <c r="J40" s="51">
        <v>10537</v>
      </c>
      <c r="K40" s="51" t="str">
        <f t="shared" si="79"/>
        <v>cash,200|100;cash,250|50;cash,300|25;cash,400|10;prop,704,5|300;prop,704,10|150;pack,703|350;pack,408|100</v>
      </c>
      <c r="L40" s="51" t="str">
        <f t="shared" si="80"/>
        <v>prop,704,2|200;pack,702|120;pack,703|20;pack,406|60;pack,407|20;prop,322,1|20;prop,323,1|5</v>
      </c>
      <c r="M40" s="51" t="str">
        <f t="shared" si="81"/>
        <v>prop,701,1|20;pack,701|65;pack,702|65;pack,410|10;pack,411|50;pack,412|10;pack,413|10;coin,1740|100;pack,10437|100</v>
      </c>
      <c r="N40" s="51" t="str">
        <f t="shared" si="5"/>
        <v>pack,701|140;pack,702|30;coin,870|100;pack,10337|100;pack,10537|100</v>
      </c>
      <c r="O40" s="147">
        <v>80037</v>
      </c>
      <c r="P40" s="147">
        <f t="shared" ref="P40:R40" si="86">O40+100</f>
        <v>80137</v>
      </c>
      <c r="Q40" s="147">
        <f t="shared" si="86"/>
        <v>80237</v>
      </c>
      <c r="R40" s="147">
        <f t="shared" si="86"/>
        <v>80337</v>
      </c>
      <c r="S40" s="51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1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pack,304|10;pack,303|100;prop,704,2|200;pack,702|120;pack,703|20;pack,406|60;pack,407|20;prop,322,1|20;prop,323,1|5</v>
      </c>
      <c r="U40" s="51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1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147" t="s">
        <v>2024</v>
      </c>
      <c r="X40" s="147"/>
      <c r="Y40" s="147"/>
      <c r="AA40" s="52" t="s">
        <v>229</v>
      </c>
      <c r="AD40" s="51" t="str">
        <f t="shared" ref="AD40:AF63" si="87">IF(OR($AC9="",AD9=""),"",$AC9&amp;"|"&amp;AD9)</f>
        <v>cash,250|50</v>
      </c>
      <c r="AE40" s="51" t="str">
        <f t="shared" ref="AE40:AE63" si="88">IF(AND(AD40="",AE39=""),"",IF(AE39="",AD40,AE39&amp;IF(AD40="","",";"&amp;AD40)))</f>
        <v>cash,200|100;cash,250|50</v>
      </c>
      <c r="AF40" s="51" t="str">
        <f t="shared" si="87"/>
        <v>cash,250|50</v>
      </c>
      <c r="AG40" s="51" t="str">
        <f t="shared" ref="AG40:AG63" si="89">IF(AND(AF40="",AG39=""),"",IF(AG39="",AF40,AG39&amp;IF(AF40="","",";"&amp;AF40)))</f>
        <v>cash,200|100;cash,250|50</v>
      </c>
      <c r="AH40" s="51" t="str">
        <f t="shared" ref="AH40" si="90">IF(OR($AC9="",AH9=""),"",$AC9&amp;"|"&amp;AH9)</f>
        <v>cash,250|50</v>
      </c>
      <c r="AI40" s="51" t="str">
        <f t="shared" ref="AI40:AI63" si="91">IF(AND(AH40="",AI39=""),"",IF(AI39="",AH40,AI39&amp;IF(AH40="","",";"&amp;AH40)))</f>
        <v>cash,200|100;cash,250|50</v>
      </c>
      <c r="AJ40" s="51" t="str">
        <f t="shared" ref="AJ40" si="92">IF(OR($AC9="",AJ9=""),"",$AC9&amp;"|"&amp;AJ9)</f>
        <v/>
      </c>
      <c r="AK40" s="51" t="str">
        <f t="shared" ref="AK40:AK63" si="93">IF(AND(AJ40="",AK39=""),"",IF(AK39="",AJ40,AK39&amp;IF(AJ40="","",";"&amp;AJ40)))</f>
        <v/>
      </c>
      <c r="AL40" s="51" t="str">
        <f t="shared" ref="AL40" si="94">IF(OR($AC9="",AL9=""),"",$AC9&amp;"|"&amp;AL9)</f>
        <v/>
      </c>
      <c r="AM40" s="51" t="str">
        <f t="shared" ref="AM40:AM63" si="95">IF(AND(AL40="",AM39=""),"",IF(AM39="",AL40,AM39&amp;IF(AL40="","",";"&amp;AL40)))</f>
        <v/>
      </c>
      <c r="AN40" s="51" t="str">
        <f t="shared" ref="AN40:AN63" si="96">IF(OR($AC9="",AN9=""),"",$AC9&amp;"|"&amp;AN9)</f>
        <v/>
      </c>
      <c r="AO40" s="51" t="str">
        <f t="shared" ref="AO40:AO63" si="97">IF(AND(AN40="",AO39=""),"",IF(AO39="",AN40,AO39&amp;IF(AN40="","",";"&amp;AN40)))</f>
        <v/>
      </c>
      <c r="AP40" s="51" t="str">
        <f t="shared" ref="AP40" si="98">IF(OR($AC9="",AP9=""),"",$AC9&amp;"|"&amp;AP9)</f>
        <v/>
      </c>
      <c r="AQ40" s="51" t="str">
        <f t="shared" ref="AQ40:AQ63" si="99">IF(AND(AP40="",AQ39=""),"",IF(AQ39="",AP40,AQ39&amp;IF(AP40="","",";"&amp;AP40)))</f>
        <v/>
      </c>
      <c r="AR40" s="51" t="str">
        <f t="shared" ref="AR40" si="100">IF(OR($AC9="",AR9=""),"",$AC9&amp;"|"&amp;AR9)</f>
        <v/>
      </c>
      <c r="AS40" s="51" t="str">
        <f t="shared" ref="AS40:AS63" si="101">IF(AND(AR40="",AS39=""),"",IF(AS39="",AR40,AS39&amp;IF(AR40="","",";"&amp;AR40)))</f>
        <v/>
      </c>
      <c r="AT40" s="51" t="str">
        <f t="shared" ref="AT40:AT63" si="102">IF(OR($AC9="",AT9=""),"",$AC9&amp;"|"&amp;AT9)</f>
        <v/>
      </c>
      <c r="AU40" s="51" t="str">
        <f t="shared" ref="AU40:AU63" si="103">IF(AND(AT40="",AU39=""),"",IF(AU39="",AT40,AU39&amp;IF(AT40="","",";"&amp;AT40)))</f>
        <v/>
      </c>
      <c r="AV40" s="51" t="str">
        <f t="shared" ref="AV40" si="104">IF(OR($AC9="",AV9=""),"",$AC9&amp;"|"&amp;AV9)</f>
        <v/>
      </c>
      <c r="AW40" s="51" t="str">
        <f t="shared" ref="AW40:AW63" si="105">IF(AND(AV40="",AW39=""),"",IF(AW39="",AV40,AW39&amp;IF(AV40="","",";"&amp;AV40)))</f>
        <v/>
      </c>
      <c r="AX40" s="51" t="str">
        <f t="shared" ref="AX40" si="106">IF(OR($AC9="",AX9=""),"",$AC9&amp;"|"&amp;AX9)</f>
        <v/>
      </c>
      <c r="AY40" s="51" t="str">
        <f t="shared" ref="AY40:AY63" si="107">IF(AND(AX40="",AY39=""),"",IF(AY39="",AX40,AY39&amp;IF(AX40="","",";"&amp;AX40)))</f>
        <v/>
      </c>
      <c r="AZ40" s="51" t="str">
        <f t="shared" ref="AZ40:AZ63" si="108">IF(OR($AC9="",AZ9=""),"",$AC9&amp;"|"&amp;AZ9)</f>
        <v/>
      </c>
      <c r="BA40" s="51" t="str">
        <f t="shared" ref="BA40:BA63" si="109">IF(AND(AZ40="",BA39=""),"",IF(BA39="",AZ40,BA39&amp;IF(AZ40="","",";"&amp;AZ40)))</f>
        <v/>
      </c>
      <c r="BC40" s="51" t="s">
        <v>181</v>
      </c>
      <c r="BD40" s="174">
        <v>69</v>
      </c>
      <c r="BE40" s="152">
        <f>VLOOKUP(BD40,价值设定!$I$2:$L$102,3,0)</f>
        <v>119</v>
      </c>
      <c r="BF40" s="152">
        <f>VLOOKUP(BD40,价值设定!$I$2:$L$102,4,0)</f>
        <v>396</v>
      </c>
    </row>
    <row r="41" spans="1:81" x14ac:dyDescent="0.15">
      <c r="A41" s="147">
        <f>怪物产出!A41</f>
        <v>38</v>
      </c>
      <c r="B41" s="147">
        <f>怪物产出!B41</f>
        <v>9</v>
      </c>
      <c r="C41" s="147">
        <f t="shared" si="4"/>
        <v>5</v>
      </c>
      <c r="D41" s="147" t="str">
        <f>价值设定!N40</f>
        <v>coin,880</v>
      </c>
      <c r="E41" s="147" t="str">
        <f>价值设定!O40</f>
        <v>coin,1760</v>
      </c>
      <c r="F41" s="147" t="str">
        <f>价值设定!P40</f>
        <v>coin,4400</v>
      </c>
      <c r="G41" s="51">
        <v>10338</v>
      </c>
      <c r="H41" s="51">
        <v>10438</v>
      </c>
      <c r="I41" s="51" t="str">
        <f t="shared" si="78"/>
        <v>prop,202,2|25;prop,203,2|45;prop,204,1|15;prop,205,1|5</v>
      </c>
      <c r="J41" s="51">
        <v>10538</v>
      </c>
      <c r="K41" s="51" t="str">
        <f t="shared" si="79"/>
        <v>cash,200|100;cash,250|50;cash,300|25;cash,400|10;prop,704,5|300;prop,704,10|150;pack,703|350;pack,408|100</v>
      </c>
      <c r="L41" s="51" t="str">
        <f t="shared" si="80"/>
        <v>prop,704,2|200;pack,702|120;pack,703|20;pack,406|60;pack,407|20;prop,322,1|20;prop,323,1|5</v>
      </c>
      <c r="M41" s="51" t="str">
        <f t="shared" si="81"/>
        <v>prop,701,1|20;pack,701|65;pack,702|65;pack,410|10;pack,411|50;pack,412|10;pack,413|10;coin,1760|100;pack,10438|100</v>
      </c>
      <c r="N41" s="51" t="str">
        <f t="shared" si="5"/>
        <v>pack,701|140;pack,702|30;coin,880|100;pack,10338|100;pack,10538|100</v>
      </c>
      <c r="O41" s="147">
        <v>80038</v>
      </c>
      <c r="P41" s="147">
        <f t="shared" ref="P41:R41" si="110">O41+100</f>
        <v>80138</v>
      </c>
      <c r="Q41" s="147">
        <f t="shared" si="110"/>
        <v>80238</v>
      </c>
      <c r="R41" s="147">
        <f t="shared" si="110"/>
        <v>80338</v>
      </c>
      <c r="S41" s="51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1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pack,304|10;pack,303|100;prop,704,2|200;pack,702|120;pack,703|20;pack,406|60;pack,407|20;prop,322,1|20;prop,323,1|5</v>
      </c>
      <c r="U41" s="51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1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147" t="s">
        <v>2024</v>
      </c>
      <c r="X41" s="147"/>
      <c r="Y41" s="147"/>
      <c r="AA41" s="52" t="s">
        <v>229</v>
      </c>
      <c r="AD41" s="51" t="str">
        <f t="shared" si="87"/>
        <v>cash,300|25</v>
      </c>
      <c r="AE41" s="51" t="str">
        <f t="shared" si="88"/>
        <v>cash,200|100;cash,250|50;cash,300|25</v>
      </c>
      <c r="AF41" s="51" t="str">
        <f t="shared" si="87"/>
        <v>cash,300|25</v>
      </c>
      <c r="AG41" s="51" t="str">
        <f t="shared" si="89"/>
        <v>cash,200|100;cash,250|50;cash,300|25</v>
      </c>
      <c r="AH41" s="51" t="str">
        <f t="shared" ref="AH41" si="111">IF(OR($AC10="",AH10=""),"",$AC10&amp;"|"&amp;AH10)</f>
        <v>cash,300|25</v>
      </c>
      <c r="AI41" s="51" t="str">
        <f t="shared" si="91"/>
        <v>cash,200|100;cash,250|50;cash,300|25</v>
      </c>
      <c r="AJ41" s="51" t="str">
        <f t="shared" ref="AJ41" si="112">IF(OR($AC10="",AJ10=""),"",$AC10&amp;"|"&amp;AJ10)</f>
        <v/>
      </c>
      <c r="AK41" s="51" t="str">
        <f t="shared" si="93"/>
        <v/>
      </c>
      <c r="AL41" s="51" t="str">
        <f t="shared" ref="AL41" si="113">IF(OR($AC10="",AL10=""),"",$AC10&amp;"|"&amp;AL10)</f>
        <v/>
      </c>
      <c r="AM41" s="51" t="str">
        <f t="shared" si="95"/>
        <v/>
      </c>
      <c r="AN41" s="51" t="str">
        <f t="shared" si="96"/>
        <v/>
      </c>
      <c r="AO41" s="51" t="str">
        <f t="shared" si="97"/>
        <v/>
      </c>
      <c r="AP41" s="51" t="str">
        <f t="shared" ref="AP41" si="114">IF(OR($AC10="",AP10=""),"",$AC10&amp;"|"&amp;AP10)</f>
        <v/>
      </c>
      <c r="AQ41" s="51" t="str">
        <f t="shared" si="99"/>
        <v/>
      </c>
      <c r="AR41" s="51" t="str">
        <f t="shared" ref="AR41" si="115">IF(OR($AC10="",AR10=""),"",$AC10&amp;"|"&amp;AR10)</f>
        <v/>
      </c>
      <c r="AS41" s="51" t="str">
        <f t="shared" si="101"/>
        <v/>
      </c>
      <c r="AT41" s="51" t="str">
        <f t="shared" si="102"/>
        <v/>
      </c>
      <c r="AU41" s="51" t="str">
        <f t="shared" si="103"/>
        <v/>
      </c>
      <c r="AV41" s="51" t="str">
        <f t="shared" ref="AV41" si="116">IF(OR($AC10="",AV10=""),"",$AC10&amp;"|"&amp;AV10)</f>
        <v/>
      </c>
      <c r="AW41" s="51" t="str">
        <f t="shared" si="105"/>
        <v/>
      </c>
      <c r="AX41" s="51" t="str">
        <f t="shared" ref="AX41" si="117">IF(OR($AC10="",AX10=""),"",$AC10&amp;"|"&amp;AX10)</f>
        <v/>
      </c>
      <c r="AY41" s="51" t="str">
        <f t="shared" si="107"/>
        <v/>
      </c>
      <c r="AZ41" s="51" t="str">
        <f t="shared" si="108"/>
        <v/>
      </c>
      <c r="BA41" s="51" t="str">
        <f t="shared" si="109"/>
        <v/>
      </c>
      <c r="BC41" s="51" t="s">
        <v>2153</v>
      </c>
      <c r="BD41" s="174">
        <v>70</v>
      </c>
      <c r="BE41" s="152">
        <f>VLOOKUP(BD41,价值设定!$I$2:$L$102,3,0)</f>
        <v>120</v>
      </c>
      <c r="BF41" s="152">
        <f>VLOOKUP(BD41,价值设定!$I$2:$L$102,4,0)</f>
        <v>400</v>
      </c>
    </row>
    <row r="42" spans="1:81" x14ac:dyDescent="0.15">
      <c r="A42" s="147">
        <f>怪物产出!A42</f>
        <v>39</v>
      </c>
      <c r="B42" s="147">
        <f>怪物产出!B42</f>
        <v>9</v>
      </c>
      <c r="C42" s="147">
        <f t="shared" si="4"/>
        <v>5</v>
      </c>
      <c r="D42" s="147" t="str">
        <f>价值设定!N41</f>
        <v>coin,890</v>
      </c>
      <c r="E42" s="147" t="str">
        <f>价值设定!O41</f>
        <v>coin,1780</v>
      </c>
      <c r="F42" s="147" t="str">
        <f>价值设定!P41</f>
        <v>coin,4450</v>
      </c>
      <c r="G42" s="51">
        <v>10339</v>
      </c>
      <c r="H42" s="51">
        <v>10439</v>
      </c>
      <c r="I42" s="51" t="str">
        <f t="shared" si="78"/>
        <v>prop,202,2|25;prop,203,2|45;prop,204,1|15;prop,205,1|5</v>
      </c>
      <c r="J42" s="51">
        <v>10539</v>
      </c>
      <c r="K42" s="51" t="str">
        <f t="shared" si="79"/>
        <v>cash,200|100;cash,250|50;cash,300|25;cash,400|10;prop,704,5|300;prop,704,10|150;pack,703|350;pack,408|100</v>
      </c>
      <c r="L42" s="51" t="str">
        <f t="shared" si="80"/>
        <v>prop,704,2|200;pack,702|120;pack,703|20;pack,406|60;pack,407|20;prop,322,1|20;prop,323,1|5</v>
      </c>
      <c r="M42" s="51" t="str">
        <f t="shared" si="81"/>
        <v>prop,701,1|20;pack,701|65;pack,702|65;pack,410|10;pack,411|50;pack,412|10;pack,413|10;coin,1780|100;pack,10439|100</v>
      </c>
      <c r="N42" s="51" t="str">
        <f t="shared" si="5"/>
        <v>pack,701|140;pack,702|30;coin,890|100;pack,10339|100;pack,10539|100</v>
      </c>
      <c r="O42" s="147">
        <v>80039</v>
      </c>
      <c r="P42" s="147">
        <f t="shared" ref="P42:R42" si="118">O42+100</f>
        <v>80139</v>
      </c>
      <c r="Q42" s="147">
        <f t="shared" si="118"/>
        <v>80239</v>
      </c>
      <c r="R42" s="147">
        <f t="shared" si="118"/>
        <v>80339</v>
      </c>
      <c r="S42" s="51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1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pack,304|10;pack,303|100;prop,704,2|200;pack,702|120;pack,703|20;pack,406|60;pack,407|20;prop,322,1|20;prop,323,1|5</v>
      </c>
      <c r="U42" s="51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1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147" t="s">
        <v>2024</v>
      </c>
      <c r="X42" s="147"/>
      <c r="Y42" s="147"/>
      <c r="AA42" s="52" t="s">
        <v>229</v>
      </c>
      <c r="AD42" s="51" t="str">
        <f t="shared" si="87"/>
        <v>cash,400|10</v>
      </c>
      <c r="AE42" s="51" t="str">
        <f t="shared" si="88"/>
        <v>cash,200|100;cash,250|50;cash,300|25;cash,400|10</v>
      </c>
      <c r="AF42" s="51" t="str">
        <f t="shared" si="87"/>
        <v>cash,400|10</v>
      </c>
      <c r="AG42" s="51" t="str">
        <f t="shared" si="89"/>
        <v>cash,200|100;cash,250|50;cash,300|25;cash,400|10</v>
      </c>
      <c r="AH42" s="51" t="str">
        <f t="shared" ref="AH42" si="119">IF(OR($AC11="",AH11=""),"",$AC11&amp;"|"&amp;AH11)</f>
        <v>cash,400|10</v>
      </c>
      <c r="AI42" s="51" t="str">
        <f t="shared" si="91"/>
        <v>cash,200|100;cash,250|50;cash,300|25;cash,400|10</v>
      </c>
      <c r="AJ42" s="51" t="str">
        <f t="shared" ref="AJ42" si="120">IF(OR($AC11="",AJ11=""),"",$AC11&amp;"|"&amp;AJ11)</f>
        <v/>
      </c>
      <c r="AK42" s="51" t="str">
        <f t="shared" si="93"/>
        <v/>
      </c>
      <c r="AL42" s="51" t="str">
        <f t="shared" ref="AL42" si="121">IF(OR($AC11="",AL11=""),"",$AC11&amp;"|"&amp;AL11)</f>
        <v/>
      </c>
      <c r="AM42" s="51" t="str">
        <f t="shared" si="95"/>
        <v/>
      </c>
      <c r="AN42" s="51" t="str">
        <f t="shared" si="96"/>
        <v/>
      </c>
      <c r="AO42" s="51" t="str">
        <f t="shared" si="97"/>
        <v/>
      </c>
      <c r="AP42" s="51" t="str">
        <f t="shared" ref="AP42" si="122">IF(OR($AC11="",AP11=""),"",$AC11&amp;"|"&amp;AP11)</f>
        <v/>
      </c>
      <c r="AQ42" s="51" t="str">
        <f t="shared" si="99"/>
        <v/>
      </c>
      <c r="AR42" s="51" t="str">
        <f t="shared" ref="AR42" si="123">IF(OR($AC11="",AR11=""),"",$AC11&amp;"|"&amp;AR11)</f>
        <v/>
      </c>
      <c r="AS42" s="51" t="str">
        <f t="shared" si="101"/>
        <v/>
      </c>
      <c r="AT42" s="51" t="str">
        <f t="shared" si="102"/>
        <v/>
      </c>
      <c r="AU42" s="51" t="str">
        <f t="shared" si="103"/>
        <v/>
      </c>
      <c r="AV42" s="51" t="str">
        <f t="shared" ref="AV42" si="124">IF(OR($AC11="",AV11=""),"",$AC11&amp;"|"&amp;AV11)</f>
        <v/>
      </c>
      <c r="AW42" s="51" t="str">
        <f t="shared" si="105"/>
        <v/>
      </c>
      <c r="AX42" s="51" t="str">
        <f t="shared" ref="AX42" si="125">IF(OR($AC11="",AX11=""),"",$AC11&amp;"|"&amp;AX11)</f>
        <v/>
      </c>
      <c r="AY42" s="51" t="str">
        <f t="shared" si="107"/>
        <v/>
      </c>
      <c r="AZ42" s="51" t="str">
        <f t="shared" si="108"/>
        <v/>
      </c>
      <c r="BA42" s="51" t="str">
        <f t="shared" si="109"/>
        <v/>
      </c>
      <c r="BC42" s="51" t="s">
        <v>2154</v>
      </c>
      <c r="BD42" s="174">
        <v>71</v>
      </c>
      <c r="BE42" s="152">
        <f>VLOOKUP(BD42,价值设定!$I$2:$L$102,3,0)</f>
        <v>121</v>
      </c>
      <c r="BF42" s="152">
        <f>VLOOKUP(BD42,价值设定!$I$2:$L$102,4,0)</f>
        <v>403</v>
      </c>
    </row>
    <row r="43" spans="1:81" x14ac:dyDescent="0.15">
      <c r="A43" s="147">
        <f>怪物产出!A43</f>
        <v>40</v>
      </c>
      <c r="B43" s="147">
        <f>怪物产出!B43</f>
        <v>9</v>
      </c>
      <c r="C43" s="147">
        <f t="shared" si="4"/>
        <v>5</v>
      </c>
      <c r="D43" s="147" t="str">
        <f>价值设定!N42</f>
        <v>coin,900</v>
      </c>
      <c r="E43" s="147" t="str">
        <f>价值设定!O42</f>
        <v>coin,1800</v>
      </c>
      <c r="F43" s="147" t="str">
        <f>价值设定!P42</f>
        <v>coin,4500</v>
      </c>
      <c r="G43" s="51">
        <v>10340</v>
      </c>
      <c r="H43" s="51">
        <v>10440</v>
      </c>
      <c r="I43" s="51" t="str">
        <f t="shared" si="78"/>
        <v>prop,202,2|25;prop,203,2|45;prop,204,1|15;prop,205,1|5</v>
      </c>
      <c r="J43" s="51">
        <v>10540</v>
      </c>
      <c r="K43" s="51" t="str">
        <f t="shared" si="79"/>
        <v>cash,200|100;cash,250|50;cash,300|25;cash,400|10;prop,704,5|300;prop,704,10|150;pack,703|350;pack,408|100</v>
      </c>
      <c r="L43" s="51" t="str">
        <f t="shared" si="80"/>
        <v>prop,704,2|200;pack,702|120;pack,703|20;pack,406|60;pack,407|20;prop,322,1|20;prop,323,1|5</v>
      </c>
      <c r="M43" s="51" t="str">
        <f t="shared" si="81"/>
        <v>prop,701,1|20;pack,701|65;pack,702|65;pack,410|10;pack,411|50;pack,412|10;pack,413|10;coin,1800|100;pack,10440|100</v>
      </c>
      <c r="N43" s="51" t="str">
        <f t="shared" si="5"/>
        <v>pack,701|140;pack,702|30;coin,900|100;pack,10340|100;pack,10540|100</v>
      </c>
      <c r="O43" s="147">
        <v>80040</v>
      </c>
      <c r="P43" s="147">
        <f t="shared" ref="P43:R43" si="126">O43+100</f>
        <v>80140</v>
      </c>
      <c r="Q43" s="147">
        <f t="shared" si="126"/>
        <v>80240</v>
      </c>
      <c r="R43" s="147">
        <f t="shared" si="126"/>
        <v>80340</v>
      </c>
      <c r="S43" s="51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1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pack,304|10;pack,303|100;prop,704,2|200;pack,702|120;pack,703|20;pack,406|60;pack,407|20;prop,322,1|20;prop,323,1|5</v>
      </c>
      <c r="U43" s="51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1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147" t="s">
        <v>2024</v>
      </c>
      <c r="X43" s="147"/>
      <c r="Y43" s="147"/>
      <c r="AA43" s="52" t="s">
        <v>236</v>
      </c>
      <c r="AD43" s="51" t="str">
        <f t="shared" si="87"/>
        <v/>
      </c>
      <c r="AE43" s="51" t="str">
        <f t="shared" si="88"/>
        <v>cash,200|100;cash,250|50;cash,300|25;cash,400|10</v>
      </c>
      <c r="AF43" s="51" t="str">
        <f t="shared" si="87"/>
        <v/>
      </c>
      <c r="AG43" s="51" t="str">
        <f t="shared" si="89"/>
        <v>cash,200|100;cash,250|50;cash,300|25;cash,400|10</v>
      </c>
      <c r="AH43" s="51" t="str">
        <f t="shared" ref="AH43" si="127">IF(OR($AC12="",AH12=""),"",$AC12&amp;"|"&amp;AH12)</f>
        <v/>
      </c>
      <c r="AI43" s="51" t="str">
        <f t="shared" si="91"/>
        <v>cash,200|100;cash,250|50;cash,300|25;cash,400|10</v>
      </c>
      <c r="AJ43" s="51" t="str">
        <f t="shared" ref="AJ43" si="128">IF(OR($AC12="",AJ12=""),"",$AC12&amp;"|"&amp;AJ12)</f>
        <v/>
      </c>
      <c r="AK43" s="51" t="str">
        <f t="shared" si="93"/>
        <v/>
      </c>
      <c r="AL43" s="51" t="str">
        <f t="shared" ref="AL43" si="129">IF(OR($AC12="",AL12=""),"",$AC12&amp;"|"&amp;AL12)</f>
        <v/>
      </c>
      <c r="AM43" s="51" t="str">
        <f t="shared" si="95"/>
        <v/>
      </c>
      <c r="AN43" s="51" t="str">
        <f t="shared" si="96"/>
        <v/>
      </c>
      <c r="AO43" s="51" t="str">
        <f t="shared" si="97"/>
        <v/>
      </c>
      <c r="AP43" s="51" t="str">
        <f t="shared" ref="AP43" si="130">IF(OR($AC12="",AP12=""),"",$AC12&amp;"|"&amp;AP12)</f>
        <v>prop,701,1|20</v>
      </c>
      <c r="AQ43" s="51" t="str">
        <f t="shared" si="99"/>
        <v>prop,701,1|20</v>
      </c>
      <c r="AR43" s="51" t="str">
        <f t="shared" ref="AR43" si="131">IF(OR($AC12="",AR12=""),"",$AC12&amp;"|"&amp;AR12)</f>
        <v>prop,701,1|20</v>
      </c>
      <c r="AS43" s="51" t="str">
        <f t="shared" si="101"/>
        <v>prop,701,1|20</v>
      </c>
      <c r="AT43" s="51" t="str">
        <f t="shared" si="102"/>
        <v>prop,701,1|20</v>
      </c>
      <c r="AU43" s="51" t="str">
        <f t="shared" si="103"/>
        <v>prop,701,1|20</v>
      </c>
      <c r="AV43" s="51" t="str">
        <f t="shared" ref="AV43" si="132">IF(OR($AC12="",AV12=""),"",$AC12&amp;"|"&amp;AV12)</f>
        <v>prop,701,1|1</v>
      </c>
      <c r="AW43" s="51" t="str">
        <f t="shared" si="105"/>
        <v>prop,701,1|1</v>
      </c>
      <c r="AX43" s="51" t="str">
        <f t="shared" ref="AX43" si="133">IF(OR($AC12="",AX12=""),"",$AC12&amp;"|"&amp;AX12)</f>
        <v/>
      </c>
      <c r="AY43" s="51" t="str">
        <f t="shared" si="107"/>
        <v/>
      </c>
      <c r="AZ43" s="51" t="str">
        <f t="shared" si="108"/>
        <v/>
      </c>
      <c r="BA43" s="51" t="str">
        <f t="shared" si="109"/>
        <v/>
      </c>
      <c r="BC43" s="51" t="s">
        <v>2155</v>
      </c>
      <c r="BD43" s="174">
        <v>72</v>
      </c>
      <c r="BE43" s="152">
        <f>VLOOKUP(BD43,价值设定!$I$2:$L$102,3,0)</f>
        <v>122</v>
      </c>
      <c r="BF43" s="152">
        <f>VLOOKUP(BD43,价值设定!$I$2:$L$102,4,0)</f>
        <v>406</v>
      </c>
    </row>
    <row r="44" spans="1:81" x14ac:dyDescent="0.15">
      <c r="A44" s="147">
        <f>怪物产出!A44</f>
        <v>41</v>
      </c>
      <c r="B44" s="147">
        <f>怪物产出!B44</f>
        <v>9</v>
      </c>
      <c r="C44" s="147">
        <f t="shared" si="4"/>
        <v>5</v>
      </c>
      <c r="D44" s="147" t="str">
        <f>价值设定!N43</f>
        <v>coin,910</v>
      </c>
      <c r="E44" s="147" t="str">
        <f>价值设定!O43</f>
        <v>coin,1820</v>
      </c>
      <c r="F44" s="147" t="str">
        <f>价值设定!P43</f>
        <v>coin,4550</v>
      </c>
      <c r="G44" s="51">
        <v>10341</v>
      </c>
      <c r="H44" s="51">
        <v>10441</v>
      </c>
      <c r="I44" s="51" t="str">
        <f t="shared" si="78"/>
        <v>prop,202,2|25;prop,203,2|45;prop,204,1|15;prop,205,1|5</v>
      </c>
      <c r="J44" s="51">
        <v>10541</v>
      </c>
      <c r="K44" s="51" t="str">
        <f t="shared" si="79"/>
        <v>cash,200|100;cash,250|50;cash,300|25;cash,400|10;prop,704,5|300;prop,704,10|150;pack,703|350;pack,408|100</v>
      </c>
      <c r="L44" s="51" t="str">
        <f t="shared" si="80"/>
        <v>prop,704,2|200;pack,702|120;pack,703|20;pack,406|60;pack,407|20;prop,322,1|20;prop,323,1|5</v>
      </c>
      <c r="M44" s="51" t="str">
        <f t="shared" si="81"/>
        <v>prop,701,1|20;pack,701|65;pack,702|65;pack,410|10;pack,411|50;pack,412|10;pack,413|10;coin,1820|100;pack,10441|100</v>
      </c>
      <c r="N44" s="51" t="str">
        <f t="shared" si="5"/>
        <v>pack,701|140;pack,702|30;coin,910|100;pack,10341|100;pack,10541|100</v>
      </c>
      <c r="O44" s="147">
        <v>80041</v>
      </c>
      <c r="P44" s="147">
        <f t="shared" ref="P44:R44" si="134">O44+100</f>
        <v>80141</v>
      </c>
      <c r="Q44" s="147">
        <f t="shared" si="134"/>
        <v>80241</v>
      </c>
      <c r="R44" s="147">
        <f t="shared" si="134"/>
        <v>80341</v>
      </c>
      <c r="S44" s="51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1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pack,304|10;pack,303|100;prop,704,2|200;pack,702|120;pack,703|20;pack,406|60;pack,407|20;prop,322,1|20;prop,323,1|5</v>
      </c>
      <c r="U44" s="51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1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147" t="s">
        <v>2024</v>
      </c>
      <c r="X44" s="147"/>
      <c r="Y44" s="147"/>
      <c r="AA44" s="52" t="s">
        <v>233</v>
      </c>
      <c r="AD44" s="51" t="str">
        <f t="shared" si="87"/>
        <v/>
      </c>
      <c r="AE44" s="51" t="str">
        <f t="shared" si="88"/>
        <v>cash,200|100;cash,250|50;cash,300|25;cash,400|10</v>
      </c>
      <c r="AF44" s="51" t="str">
        <f t="shared" si="87"/>
        <v/>
      </c>
      <c r="AG44" s="51" t="str">
        <f t="shared" si="89"/>
        <v>cash,200|100;cash,250|50;cash,300|25;cash,400|10</v>
      </c>
      <c r="AH44" s="51" t="str">
        <f t="shared" ref="AH44" si="135">IF(OR($AC13="",AH13=""),"",$AC13&amp;"|"&amp;AH13)</f>
        <v/>
      </c>
      <c r="AI44" s="51" t="str">
        <f t="shared" si="91"/>
        <v>cash,200|100;cash,250|50;cash,300|25;cash,400|10</v>
      </c>
      <c r="AJ44" s="51" t="str">
        <f t="shared" ref="AJ44" si="136">IF(OR($AC13="",AJ13=""),"",$AC13&amp;"|"&amp;AJ13)</f>
        <v>prop,704,2|150</v>
      </c>
      <c r="AK44" s="51" t="str">
        <f t="shared" si="93"/>
        <v>prop,704,2|150</v>
      </c>
      <c r="AL44" s="51" t="str">
        <f t="shared" ref="AL44" si="137">IF(OR($AC13="",AL13=""),"",$AC13&amp;"|"&amp;AL13)</f>
        <v>prop,704,2|150</v>
      </c>
      <c r="AM44" s="51" t="str">
        <f t="shared" si="95"/>
        <v>prop,704,2|150</v>
      </c>
      <c r="AN44" s="51" t="str">
        <f t="shared" si="96"/>
        <v>prop,704,2|200</v>
      </c>
      <c r="AO44" s="51" t="str">
        <f t="shared" si="97"/>
        <v>prop,704,2|200</v>
      </c>
      <c r="AP44" s="51" t="str">
        <f t="shared" ref="AP44" si="138">IF(OR($AC13="",AP13=""),"",$AC13&amp;"|"&amp;AP13)</f>
        <v/>
      </c>
      <c r="AQ44" s="51" t="str">
        <f t="shared" si="99"/>
        <v>prop,701,1|20</v>
      </c>
      <c r="AR44" s="51" t="str">
        <f t="shared" ref="AR44" si="139">IF(OR($AC13="",AR13=""),"",$AC13&amp;"|"&amp;AR13)</f>
        <v/>
      </c>
      <c r="AS44" s="51" t="str">
        <f t="shared" si="101"/>
        <v>prop,701,1|20</v>
      </c>
      <c r="AT44" s="51" t="str">
        <f t="shared" si="102"/>
        <v/>
      </c>
      <c r="AU44" s="51" t="str">
        <f t="shared" si="103"/>
        <v>prop,701,1|20</v>
      </c>
      <c r="AV44" s="51" t="str">
        <f t="shared" ref="AV44" si="140">IF(OR($AC13="",AV13=""),"",$AC13&amp;"|"&amp;AV13)</f>
        <v/>
      </c>
      <c r="AW44" s="51" t="str">
        <f t="shared" si="105"/>
        <v>prop,701,1|1</v>
      </c>
      <c r="AX44" s="51" t="str">
        <f t="shared" ref="AX44" si="141">IF(OR($AC13="",AX13=""),"",$AC13&amp;"|"&amp;AX13)</f>
        <v/>
      </c>
      <c r="AY44" s="51" t="str">
        <f t="shared" si="107"/>
        <v/>
      </c>
      <c r="AZ44" s="51" t="str">
        <f t="shared" si="108"/>
        <v/>
      </c>
      <c r="BA44" s="51" t="str">
        <f t="shared" si="109"/>
        <v/>
      </c>
      <c r="BC44" s="51" t="s">
        <v>183</v>
      </c>
      <c r="BD44" s="174">
        <v>73</v>
      </c>
      <c r="BE44" s="152">
        <f>VLOOKUP(BD44,价值设定!$I$2:$L$102,3,0)</f>
        <v>123</v>
      </c>
      <c r="BF44" s="152">
        <f>VLOOKUP(BD44,价值设定!$I$2:$L$102,4,0)</f>
        <v>410</v>
      </c>
    </row>
    <row r="45" spans="1:81" x14ac:dyDescent="0.15">
      <c r="A45" s="147">
        <f>怪物产出!A45</f>
        <v>42</v>
      </c>
      <c r="B45" s="147">
        <f>怪物产出!B45</f>
        <v>10</v>
      </c>
      <c r="C45" s="147">
        <f t="shared" si="4"/>
        <v>6</v>
      </c>
      <c r="D45" s="147" t="str">
        <f>价值设定!N44</f>
        <v>coin,920</v>
      </c>
      <c r="E45" s="147" t="str">
        <f>价值设定!O44</f>
        <v>coin,1840</v>
      </c>
      <c r="F45" s="147" t="str">
        <f>价值设定!P44</f>
        <v>coin,4600</v>
      </c>
      <c r="G45" s="51">
        <v>10342</v>
      </c>
      <c r="H45" s="51">
        <v>10442</v>
      </c>
      <c r="I45" s="51" t="str">
        <f t="shared" si="78"/>
        <v>prop,202,2|20;prop,203,2|35;prop,204,1|30;prop,205,1|10;prop,206,1|5</v>
      </c>
      <c r="J45" s="51">
        <v>10542</v>
      </c>
      <c r="K45" s="51" t="str">
        <f t="shared" si="79"/>
        <v>cash,200|100;cash,250|50;cash,300|25;cash,400|10;prop,704,5|300;prop,704,10|150;pack,703|350;pack,408|100</v>
      </c>
      <c r="L45" s="51" t="str">
        <f t="shared" si="80"/>
        <v>prop,704,2|200;pack,702|120;pack,703|20;pack,406|60;pack,407|20;prop,322,1|20;prop,323,1|5</v>
      </c>
      <c r="M45" s="51" t="str">
        <f t="shared" si="81"/>
        <v>prop,701,1|20;pack,701|65;pack,702|65;pack,410|10;pack,411|50;pack,412|10;pack,413|10;coin,1840|100;pack,10442|100</v>
      </c>
      <c r="N45" s="51" t="str">
        <f t="shared" si="5"/>
        <v>pack,701|140;pack,702|30;coin,920|100;pack,10342|100;pack,10542|100</v>
      </c>
      <c r="O45" s="147">
        <v>80042</v>
      </c>
      <c r="P45" s="147">
        <f t="shared" ref="P45:R45" si="142">O45+100</f>
        <v>80142</v>
      </c>
      <c r="Q45" s="147">
        <f t="shared" si="142"/>
        <v>80242</v>
      </c>
      <c r="R45" s="147">
        <f t="shared" si="142"/>
        <v>80342</v>
      </c>
      <c r="S45" s="51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1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pack,304|10;pack,303|100;prop,704,2|200;pack,702|120;pack,703|20;pack,406|60;pack,407|20;prop,322,1|20;prop,323,1|5</v>
      </c>
      <c r="U45" s="51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1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147" t="s">
        <v>2024</v>
      </c>
      <c r="X45" s="147"/>
      <c r="Y45" s="147"/>
      <c r="AA45" s="52" t="s">
        <v>226</v>
      </c>
      <c r="AD45" s="51" t="str">
        <f t="shared" si="87"/>
        <v>prop,704,5|300</v>
      </c>
      <c r="AE45" s="51" t="str">
        <f t="shared" si="88"/>
        <v>cash,200|100;cash,250|50;cash,300|25;cash,400|10;prop,704,5|300</v>
      </c>
      <c r="AF45" s="51" t="str">
        <f t="shared" si="87"/>
        <v>prop,704,5|300</v>
      </c>
      <c r="AG45" s="51" t="str">
        <f t="shared" si="89"/>
        <v>cash,200|100;cash,250|50;cash,300|25;cash,400|10;prop,704,5|300</v>
      </c>
      <c r="AH45" s="51" t="str">
        <f t="shared" ref="AH45" si="143">IF(OR($AC14="",AH14=""),"",$AC14&amp;"|"&amp;AH14)</f>
        <v>prop,704,5|300</v>
      </c>
      <c r="AI45" s="51" t="str">
        <f t="shared" si="91"/>
        <v>cash,200|100;cash,250|50;cash,300|25;cash,400|10;prop,704,5|300</v>
      </c>
      <c r="AJ45" s="51" t="str">
        <f t="shared" ref="AJ45" si="144">IF(OR($AC14="",AJ14=""),"",$AC14&amp;"|"&amp;AJ14)</f>
        <v/>
      </c>
      <c r="AK45" s="51" t="str">
        <f t="shared" si="93"/>
        <v>prop,704,2|150</v>
      </c>
      <c r="AL45" s="51" t="str">
        <f t="shared" ref="AL45" si="145">IF(OR($AC14="",AL14=""),"",$AC14&amp;"|"&amp;AL14)</f>
        <v/>
      </c>
      <c r="AM45" s="51" t="str">
        <f t="shared" si="95"/>
        <v>prop,704,2|150</v>
      </c>
      <c r="AN45" s="51" t="str">
        <f t="shared" si="96"/>
        <v/>
      </c>
      <c r="AO45" s="51" t="str">
        <f t="shared" si="97"/>
        <v>prop,704,2|200</v>
      </c>
      <c r="AP45" s="51" t="str">
        <f t="shared" ref="AP45" si="146">IF(OR($AC14="",AP14=""),"",$AC14&amp;"|"&amp;AP14)</f>
        <v/>
      </c>
      <c r="AQ45" s="51" t="str">
        <f t="shared" si="99"/>
        <v>prop,701,1|20</v>
      </c>
      <c r="AR45" s="51" t="str">
        <f t="shared" ref="AR45" si="147">IF(OR($AC14="",AR14=""),"",$AC14&amp;"|"&amp;AR14)</f>
        <v/>
      </c>
      <c r="AS45" s="51" t="str">
        <f t="shared" si="101"/>
        <v>prop,701,1|20</v>
      </c>
      <c r="AT45" s="51" t="str">
        <f t="shared" si="102"/>
        <v/>
      </c>
      <c r="AU45" s="51" t="str">
        <f t="shared" si="103"/>
        <v>prop,701,1|20</v>
      </c>
      <c r="AV45" s="51" t="str">
        <f t="shared" ref="AV45" si="148">IF(OR($AC14="",AV14=""),"",$AC14&amp;"|"&amp;AV14)</f>
        <v/>
      </c>
      <c r="AW45" s="51" t="str">
        <f t="shared" si="105"/>
        <v>prop,701,1|1</v>
      </c>
      <c r="AX45" s="51" t="str">
        <f t="shared" ref="AX45" si="149">IF(OR($AC14="",AX14=""),"",$AC14&amp;"|"&amp;AX14)</f>
        <v/>
      </c>
      <c r="AY45" s="51" t="str">
        <f t="shared" si="107"/>
        <v/>
      </c>
      <c r="AZ45" s="51" t="str">
        <f t="shared" si="108"/>
        <v/>
      </c>
      <c r="BA45" s="51" t="str">
        <f t="shared" si="109"/>
        <v/>
      </c>
      <c r="BC45" s="51" t="s">
        <v>185</v>
      </c>
      <c r="BD45" s="174">
        <v>74</v>
      </c>
      <c r="BE45" s="152">
        <f>VLOOKUP(BD45,价值设定!$I$2:$L$102,3,0)</f>
        <v>124</v>
      </c>
      <c r="BF45" s="152">
        <f>VLOOKUP(BD45,价值设定!$I$2:$L$102,4,0)</f>
        <v>413</v>
      </c>
    </row>
    <row r="46" spans="1:81" x14ac:dyDescent="0.15">
      <c r="A46" s="147">
        <f>怪物产出!A46</f>
        <v>43</v>
      </c>
      <c r="B46" s="147">
        <f>怪物产出!B46</f>
        <v>10</v>
      </c>
      <c r="C46" s="147">
        <f t="shared" si="4"/>
        <v>6</v>
      </c>
      <c r="D46" s="147" t="str">
        <f>价值设定!N45</f>
        <v>coin,930</v>
      </c>
      <c r="E46" s="147" t="str">
        <f>价值设定!O45</f>
        <v>coin,1860</v>
      </c>
      <c r="F46" s="147" t="str">
        <f>价值设定!P45</f>
        <v>coin,4650</v>
      </c>
      <c r="G46" s="51">
        <v>10343</v>
      </c>
      <c r="H46" s="51">
        <v>10443</v>
      </c>
      <c r="I46" s="51" t="str">
        <f t="shared" si="78"/>
        <v>prop,202,2|20;prop,203,2|35;prop,204,1|30;prop,205,1|10;prop,206,1|5</v>
      </c>
      <c r="J46" s="51">
        <v>10543</v>
      </c>
      <c r="K46" s="51" t="str">
        <f t="shared" si="79"/>
        <v>cash,200|100;cash,250|50;cash,300|25;cash,400|10;prop,704,5|300;prop,704,10|150;pack,703|350;pack,408|100</v>
      </c>
      <c r="L46" s="51" t="str">
        <f t="shared" si="80"/>
        <v>prop,704,2|200;pack,702|120;pack,703|20;pack,406|60;pack,407|20;prop,322,1|20;prop,323,1|5</v>
      </c>
      <c r="M46" s="51" t="str">
        <f t="shared" si="81"/>
        <v>prop,701,1|20;pack,701|65;pack,702|65;pack,410|10;pack,411|50;pack,412|10;pack,413|10;coin,1860|100;pack,10443|100</v>
      </c>
      <c r="N46" s="51" t="str">
        <f t="shared" si="5"/>
        <v>pack,701|140;pack,702|30;coin,930|100;pack,10343|100;pack,10543|100</v>
      </c>
      <c r="O46" s="147">
        <v>80043</v>
      </c>
      <c r="P46" s="147">
        <f t="shared" ref="P46:R46" si="150">O46+100</f>
        <v>80143</v>
      </c>
      <c r="Q46" s="147">
        <f t="shared" si="150"/>
        <v>80243</v>
      </c>
      <c r="R46" s="147">
        <f t="shared" si="150"/>
        <v>80343</v>
      </c>
      <c r="S46" s="51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1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pack,304|10;pack,303|100;prop,704,2|200;pack,702|120;pack,703|20;pack,406|60;pack,407|20;prop,322,1|20;prop,323,1|5</v>
      </c>
      <c r="U46" s="51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1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147" t="s">
        <v>2024</v>
      </c>
      <c r="X46" s="147"/>
      <c r="Y46" s="147"/>
      <c r="AA46" s="52" t="s">
        <v>227</v>
      </c>
      <c r="AD46" s="51" t="str">
        <f t="shared" si="87"/>
        <v>prop,704,10|150</v>
      </c>
      <c r="AE46" s="51" t="str">
        <f t="shared" si="88"/>
        <v>cash,200|100;cash,250|50;cash,300|25;cash,400|10;prop,704,5|300;prop,704,10|150</v>
      </c>
      <c r="AF46" s="51" t="str">
        <f t="shared" si="87"/>
        <v>prop,704,10|150</v>
      </c>
      <c r="AG46" s="51" t="str">
        <f t="shared" si="89"/>
        <v>cash,200|100;cash,250|50;cash,300|25;cash,400|10;prop,704,5|300;prop,704,10|150</v>
      </c>
      <c r="AH46" s="51" t="str">
        <f t="shared" ref="AH46" si="151">IF(OR($AC15="",AH15=""),"",$AC15&amp;"|"&amp;AH15)</f>
        <v>prop,704,10|150</v>
      </c>
      <c r="AI46" s="51" t="str">
        <f t="shared" si="91"/>
        <v>cash,200|100;cash,250|50;cash,300|25;cash,400|10;prop,704,5|300;prop,704,10|150</v>
      </c>
      <c r="AJ46" s="51" t="str">
        <f t="shared" ref="AJ46" si="152">IF(OR($AC15="",AJ15=""),"",$AC15&amp;"|"&amp;AJ15)</f>
        <v/>
      </c>
      <c r="AK46" s="51" t="str">
        <f t="shared" si="93"/>
        <v>prop,704,2|150</v>
      </c>
      <c r="AL46" s="51" t="str">
        <f t="shared" ref="AL46" si="153">IF(OR($AC15="",AL15=""),"",$AC15&amp;"|"&amp;AL15)</f>
        <v/>
      </c>
      <c r="AM46" s="51" t="str">
        <f t="shared" si="95"/>
        <v>prop,704,2|150</v>
      </c>
      <c r="AN46" s="51" t="str">
        <f t="shared" si="96"/>
        <v/>
      </c>
      <c r="AO46" s="51" t="str">
        <f t="shared" si="97"/>
        <v>prop,704,2|200</v>
      </c>
      <c r="AP46" s="51" t="str">
        <f t="shared" ref="AP46" si="154">IF(OR($AC15="",AP15=""),"",$AC15&amp;"|"&amp;AP15)</f>
        <v/>
      </c>
      <c r="AQ46" s="51" t="str">
        <f t="shared" si="99"/>
        <v>prop,701,1|20</v>
      </c>
      <c r="AR46" s="51" t="str">
        <f t="shared" ref="AR46" si="155">IF(OR($AC15="",AR15=""),"",$AC15&amp;"|"&amp;AR15)</f>
        <v/>
      </c>
      <c r="AS46" s="51" t="str">
        <f t="shared" si="101"/>
        <v>prop,701,1|20</v>
      </c>
      <c r="AT46" s="51" t="str">
        <f t="shared" si="102"/>
        <v/>
      </c>
      <c r="AU46" s="51" t="str">
        <f t="shared" si="103"/>
        <v>prop,701,1|20</v>
      </c>
      <c r="AV46" s="51" t="str">
        <f t="shared" ref="AV46" si="156">IF(OR($AC15="",AV15=""),"",$AC15&amp;"|"&amp;AV15)</f>
        <v/>
      </c>
      <c r="AW46" s="51" t="str">
        <f t="shared" si="105"/>
        <v>prop,701,1|1</v>
      </c>
      <c r="AX46" s="51" t="str">
        <f t="shared" ref="AX46" si="157">IF(OR($AC15="",AX15=""),"",$AC15&amp;"|"&amp;AX15)</f>
        <v/>
      </c>
      <c r="AY46" s="51" t="str">
        <f t="shared" si="107"/>
        <v/>
      </c>
      <c r="AZ46" s="51" t="str">
        <f t="shared" si="108"/>
        <v/>
      </c>
      <c r="BA46" s="51" t="str">
        <f t="shared" si="109"/>
        <v/>
      </c>
      <c r="BC46" s="51" t="s">
        <v>2156</v>
      </c>
      <c r="BD46" s="174">
        <v>75</v>
      </c>
      <c r="BE46" s="152">
        <f>VLOOKUP(BD46,价值设定!$I$2:$L$102,3,0)</f>
        <v>125</v>
      </c>
      <c r="BF46" s="152">
        <f>VLOOKUP(BD46,价值设定!$I$2:$L$102,4,0)</f>
        <v>416</v>
      </c>
    </row>
    <row r="47" spans="1:81" x14ac:dyDescent="0.15">
      <c r="A47" s="147">
        <f>怪物产出!A47</f>
        <v>44</v>
      </c>
      <c r="B47" s="147">
        <f>怪物产出!B47</f>
        <v>10</v>
      </c>
      <c r="C47" s="147">
        <f t="shared" si="4"/>
        <v>6</v>
      </c>
      <c r="D47" s="147" t="str">
        <f>价值设定!N46</f>
        <v>coin,940</v>
      </c>
      <c r="E47" s="147" t="str">
        <f>价值设定!O46</f>
        <v>coin,1880</v>
      </c>
      <c r="F47" s="147" t="str">
        <f>价值设定!P46</f>
        <v>coin,4700</v>
      </c>
      <c r="G47" s="51">
        <v>10344</v>
      </c>
      <c r="H47" s="51">
        <v>10444</v>
      </c>
      <c r="I47" s="51" t="str">
        <f t="shared" si="78"/>
        <v>prop,202,2|20;prop,203,2|35;prop,204,1|30;prop,205,1|10;prop,206,1|5</v>
      </c>
      <c r="J47" s="51">
        <v>10544</v>
      </c>
      <c r="K47" s="51" t="str">
        <f t="shared" si="79"/>
        <v>cash,200|100;cash,250|50;cash,300|25;cash,400|10;prop,704,5|300;prop,704,10|150;pack,703|350;pack,408|100</v>
      </c>
      <c r="L47" s="51" t="str">
        <f t="shared" si="80"/>
        <v>prop,704,2|200;pack,702|120;pack,703|20;pack,406|60;pack,407|20;prop,322,1|20;prop,323,1|5</v>
      </c>
      <c r="M47" s="51" t="str">
        <f t="shared" si="81"/>
        <v>prop,701,1|20;pack,701|65;pack,702|65;pack,410|10;pack,411|50;pack,412|10;pack,413|10;coin,1880|100;pack,10444|100</v>
      </c>
      <c r="N47" s="51" t="str">
        <f t="shared" si="5"/>
        <v>pack,701|140;pack,702|30;coin,940|100;pack,10344|100;pack,10544|100</v>
      </c>
      <c r="O47" s="147">
        <v>80044</v>
      </c>
      <c r="P47" s="147">
        <f t="shared" ref="P47:R47" si="158">O47+100</f>
        <v>80144</v>
      </c>
      <c r="Q47" s="147">
        <f t="shared" si="158"/>
        <v>80244</v>
      </c>
      <c r="R47" s="147">
        <f t="shared" si="158"/>
        <v>80344</v>
      </c>
      <c r="S47" s="51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1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pack,304|10;pack,303|100;prop,704,2|200;pack,702|120;pack,703|20;pack,406|60;pack,407|20;prop,322,1|20;prop,323,1|5</v>
      </c>
      <c r="U47" s="51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1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147" t="s">
        <v>2024</v>
      </c>
      <c r="X47" s="147"/>
      <c r="Y47" s="147"/>
      <c r="AA47" s="52" t="s">
        <v>234</v>
      </c>
      <c r="AD47" s="51" t="str">
        <f t="shared" si="87"/>
        <v/>
      </c>
      <c r="AE47" s="51" t="str">
        <f t="shared" si="88"/>
        <v>cash,200|100;cash,250|50;cash,300|25;cash,400|10;prop,704,5|300;prop,704,10|150</v>
      </c>
      <c r="AF47" s="51" t="str">
        <f t="shared" si="87"/>
        <v/>
      </c>
      <c r="AG47" s="51" t="str">
        <f t="shared" si="89"/>
        <v>cash,200|100;cash,250|50;cash,300|25;cash,400|10;prop,704,5|300;prop,704,10|150</v>
      </c>
      <c r="AH47" s="51" t="str">
        <f t="shared" ref="AH47" si="159">IF(OR($AC16="",AH16=""),"",$AC16&amp;"|"&amp;AH16)</f>
        <v/>
      </c>
      <c r="AI47" s="51" t="str">
        <f t="shared" si="91"/>
        <v>cash,200|100;cash,250|50;cash,300|25;cash,400|10;prop,704,5|300;prop,704,10|150</v>
      </c>
      <c r="AJ47" s="51" t="str">
        <f t="shared" ref="AJ47" si="160">IF(OR($AC16="",AJ16=""),"",$AC16&amp;"|"&amp;AJ16)</f>
        <v/>
      </c>
      <c r="AK47" s="51" t="str">
        <f t="shared" si="93"/>
        <v>prop,704,2|150</v>
      </c>
      <c r="AL47" s="51" t="str">
        <f t="shared" ref="AL47" si="161">IF(OR($AC16="",AL16=""),"",$AC16&amp;"|"&amp;AL16)</f>
        <v/>
      </c>
      <c r="AM47" s="51" t="str">
        <f t="shared" si="95"/>
        <v>prop,704,2|150</v>
      </c>
      <c r="AN47" s="51" t="str">
        <f t="shared" si="96"/>
        <v/>
      </c>
      <c r="AO47" s="51" t="str">
        <f t="shared" si="97"/>
        <v>prop,704,2|200</v>
      </c>
      <c r="AP47" s="51" t="str">
        <f t="shared" ref="AP47" si="162">IF(OR($AC16="",AP16=""),"",$AC16&amp;"|"&amp;AP16)</f>
        <v/>
      </c>
      <c r="AQ47" s="51" t="str">
        <f t="shared" si="99"/>
        <v>prop,701,1|20</v>
      </c>
      <c r="AR47" s="51" t="str">
        <f t="shared" ref="AR47" si="163">IF(OR($AC16="",AR16=""),"",$AC16&amp;"|"&amp;AR16)</f>
        <v/>
      </c>
      <c r="AS47" s="51" t="str">
        <f t="shared" si="101"/>
        <v>prop,701,1|20</v>
      </c>
      <c r="AT47" s="51" t="str">
        <f t="shared" si="102"/>
        <v/>
      </c>
      <c r="AU47" s="51" t="str">
        <f t="shared" si="103"/>
        <v>prop,701,1|20</v>
      </c>
      <c r="AV47" s="51" t="str">
        <f t="shared" ref="AV47" si="164">IF(OR($AC16="",AV16=""),"",$AC16&amp;"|"&amp;AV16)</f>
        <v/>
      </c>
      <c r="AW47" s="51" t="str">
        <f t="shared" si="105"/>
        <v>prop,701,1|1</v>
      </c>
      <c r="AX47" s="51" t="str">
        <f t="shared" ref="AX47" si="165">IF(OR($AC16="",AX16=""),"",$AC16&amp;"|"&amp;AX16)</f>
        <v/>
      </c>
      <c r="AY47" s="51" t="str">
        <f t="shared" si="107"/>
        <v/>
      </c>
      <c r="AZ47" s="51" t="str">
        <f t="shared" si="108"/>
        <v/>
      </c>
      <c r="BA47" s="51" t="str">
        <f t="shared" si="109"/>
        <v/>
      </c>
      <c r="BC47" s="51" t="s">
        <v>2157</v>
      </c>
      <c r="BD47" s="174">
        <v>76</v>
      </c>
      <c r="BE47" s="152">
        <f>VLOOKUP(BD47,价值设定!$I$2:$L$102,3,0)</f>
        <v>126</v>
      </c>
      <c r="BF47" s="152">
        <f>VLOOKUP(BD47,价值设定!$I$2:$L$102,4,0)</f>
        <v>420</v>
      </c>
    </row>
    <row r="48" spans="1:81" x14ac:dyDescent="0.15">
      <c r="A48" s="147">
        <f>怪物产出!A48</f>
        <v>45</v>
      </c>
      <c r="B48" s="147">
        <f>怪物产出!B48</f>
        <v>10</v>
      </c>
      <c r="C48" s="147">
        <f t="shared" si="4"/>
        <v>6</v>
      </c>
      <c r="D48" s="147" t="str">
        <f>价值设定!N47</f>
        <v>coin,950</v>
      </c>
      <c r="E48" s="147" t="str">
        <f>价值设定!O47</f>
        <v>coin,1900</v>
      </c>
      <c r="F48" s="147" t="str">
        <f>价值设定!P47</f>
        <v>coin,4750</v>
      </c>
      <c r="G48" s="51">
        <v>10345</v>
      </c>
      <c r="H48" s="51">
        <v>10445</v>
      </c>
      <c r="I48" s="51" t="str">
        <f t="shared" si="78"/>
        <v>prop,202,2|20;prop,203,2|35;prop,204,1|30;prop,205,1|10;prop,206,1|5</v>
      </c>
      <c r="J48" s="51">
        <v>10545</v>
      </c>
      <c r="K48" s="51" t="str">
        <f t="shared" si="79"/>
        <v>cash,200|100;cash,250|50;cash,300|25;cash,400|10;prop,704,5|300;prop,704,10|150;pack,703|350;pack,408|100</v>
      </c>
      <c r="L48" s="51" t="str">
        <f t="shared" si="80"/>
        <v>prop,704,2|200;pack,702|120;pack,703|20;pack,406|60;pack,407|20;prop,322,1|20;prop,323,1|5</v>
      </c>
      <c r="M48" s="51" t="str">
        <f t="shared" si="81"/>
        <v>prop,701,1|20;pack,701|65;pack,702|65;pack,410|10;pack,411|50;pack,412|10;pack,413|10;coin,1900|100;pack,10445|100</v>
      </c>
      <c r="N48" s="51" t="str">
        <f t="shared" si="5"/>
        <v>pack,701|140;pack,702|30;coin,950|100;pack,10345|100;pack,10545|100</v>
      </c>
      <c r="O48" s="147">
        <v>80045</v>
      </c>
      <c r="P48" s="147">
        <f t="shared" ref="P48:R48" si="166">O48+100</f>
        <v>80145</v>
      </c>
      <c r="Q48" s="147">
        <f t="shared" si="166"/>
        <v>80245</v>
      </c>
      <c r="R48" s="147">
        <f t="shared" si="166"/>
        <v>80345</v>
      </c>
      <c r="S48" s="51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1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pack,304|10;pack,303|100;prop,704,2|200;pack,702|120;pack,703|20;pack,406|60;pack,407|20;prop,322,1|20;prop,323,1|5</v>
      </c>
      <c r="U48" s="51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1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147" t="s">
        <v>2024</v>
      </c>
      <c r="X48" s="147"/>
      <c r="Y48" s="147"/>
      <c r="AA48" s="52" t="s">
        <v>230</v>
      </c>
      <c r="AD48" s="51" t="str">
        <f t="shared" si="87"/>
        <v/>
      </c>
      <c r="AE48" s="51" t="str">
        <f t="shared" si="88"/>
        <v>cash,200|100;cash,250|50;cash,300|25;cash,400|10;prop,704,5|300;prop,704,10|150</v>
      </c>
      <c r="AF48" s="51" t="str">
        <f t="shared" si="87"/>
        <v/>
      </c>
      <c r="AG48" s="51" t="str">
        <f t="shared" si="89"/>
        <v>cash,200|100;cash,250|50;cash,300|25;cash,400|10;prop,704,5|300;prop,704,10|150</v>
      </c>
      <c r="AH48" s="51" t="str">
        <f t="shared" ref="AH48" si="167">IF(OR($AC17="",AH17=""),"",$AC17&amp;"|"&amp;AH17)</f>
        <v/>
      </c>
      <c r="AI48" s="51" t="str">
        <f t="shared" si="91"/>
        <v>cash,200|100;cash,250|50;cash,300|25;cash,400|10;prop,704,5|300;prop,704,10|150</v>
      </c>
      <c r="AJ48" s="51" t="str">
        <f t="shared" ref="AJ48" si="168">IF(OR($AC17="",AJ17=""),"",$AC17&amp;"|"&amp;AJ17)</f>
        <v/>
      </c>
      <c r="AK48" s="51" t="str">
        <f t="shared" si="93"/>
        <v>prop,704,2|150</v>
      </c>
      <c r="AL48" s="51" t="str">
        <f t="shared" ref="AL48" si="169">IF(OR($AC17="",AL17=""),"",$AC17&amp;"|"&amp;AL17)</f>
        <v/>
      </c>
      <c r="AM48" s="51" t="str">
        <f t="shared" si="95"/>
        <v>prop,704,2|150</v>
      </c>
      <c r="AN48" s="51" t="str">
        <f t="shared" si="96"/>
        <v/>
      </c>
      <c r="AO48" s="51" t="str">
        <f t="shared" si="97"/>
        <v>prop,704,2|200</v>
      </c>
      <c r="AP48" s="51" t="str">
        <f t="shared" ref="AP48" si="170">IF(OR($AC17="",AP17=""),"",$AC17&amp;"|"&amp;AP17)</f>
        <v/>
      </c>
      <c r="AQ48" s="51" t="str">
        <f t="shared" si="99"/>
        <v>prop,701,1|20</v>
      </c>
      <c r="AR48" s="51" t="str">
        <f t="shared" ref="AR48" si="171">IF(OR($AC17="",AR17=""),"",$AC17&amp;"|"&amp;AR17)</f>
        <v/>
      </c>
      <c r="AS48" s="51" t="str">
        <f t="shared" si="101"/>
        <v>prop,701,1|20</v>
      </c>
      <c r="AT48" s="51" t="str">
        <f t="shared" si="102"/>
        <v/>
      </c>
      <c r="AU48" s="51" t="str">
        <f t="shared" si="103"/>
        <v>prop,701,1|20</v>
      </c>
      <c r="AV48" s="51" t="str">
        <f t="shared" ref="AV48" si="172">IF(OR($AC17="",AV17=""),"",$AC17&amp;"|"&amp;AV17)</f>
        <v/>
      </c>
      <c r="AW48" s="51" t="str">
        <f t="shared" si="105"/>
        <v>prop,701,1|1</v>
      </c>
      <c r="AX48" s="51" t="str">
        <f t="shared" ref="AX48" si="173">IF(OR($AC17="",AX17=""),"",$AC17&amp;"|"&amp;AX17)</f>
        <v/>
      </c>
      <c r="AY48" s="51" t="str">
        <f t="shared" si="107"/>
        <v/>
      </c>
      <c r="AZ48" s="51" t="str">
        <f t="shared" si="108"/>
        <v/>
      </c>
      <c r="BA48" s="51" t="str">
        <f t="shared" si="109"/>
        <v/>
      </c>
      <c r="BC48" s="51" t="s">
        <v>187</v>
      </c>
      <c r="BD48" s="174">
        <v>77</v>
      </c>
      <c r="BE48" s="152">
        <f>VLOOKUP(BD48,价值设定!$I$2:$L$102,3,0)</f>
        <v>127</v>
      </c>
      <c r="BF48" s="152">
        <f>VLOOKUP(BD48,价值设定!$I$2:$L$102,4,0)</f>
        <v>423</v>
      </c>
    </row>
    <row r="49" spans="1:58" x14ac:dyDescent="0.15">
      <c r="A49" s="147">
        <f>怪物产出!A49</f>
        <v>46</v>
      </c>
      <c r="B49" s="147">
        <f>怪物产出!B49</f>
        <v>10</v>
      </c>
      <c r="C49" s="147">
        <f t="shared" si="4"/>
        <v>6</v>
      </c>
      <c r="D49" s="147" t="str">
        <f>价值设定!N48</f>
        <v>coin,960</v>
      </c>
      <c r="E49" s="147" t="str">
        <f>价值设定!O48</f>
        <v>coin,1920</v>
      </c>
      <c r="F49" s="147" t="str">
        <f>价值设定!P48</f>
        <v>coin,4800</v>
      </c>
      <c r="G49" s="51">
        <v>10346</v>
      </c>
      <c r="H49" s="51">
        <v>10446</v>
      </c>
      <c r="I49" s="51" t="str">
        <f t="shared" si="78"/>
        <v>prop,202,2|20;prop,203,2|35;prop,204,1|30;prop,205,1|10;prop,206,1|5</v>
      </c>
      <c r="J49" s="51">
        <v>10546</v>
      </c>
      <c r="K49" s="51" t="str">
        <f t="shared" si="79"/>
        <v>cash,200|100;cash,250|50;cash,300|25;cash,400|10;prop,704,5|300;prop,704,10|150;pack,703|350;pack,408|100</v>
      </c>
      <c r="L49" s="51" t="str">
        <f t="shared" si="80"/>
        <v>prop,704,2|200;pack,702|120;pack,703|20;pack,406|60;pack,407|20;prop,322,1|20;prop,323,1|5</v>
      </c>
      <c r="M49" s="51" t="str">
        <f t="shared" si="81"/>
        <v>prop,701,1|20;pack,701|65;pack,702|65;pack,410|10;pack,411|50;pack,412|10;pack,413|10;coin,1920|100;pack,10446|100</v>
      </c>
      <c r="N49" s="51" t="str">
        <f t="shared" si="5"/>
        <v>pack,701|140;pack,702|30;coin,960|100;pack,10346|100;pack,10546|100</v>
      </c>
      <c r="O49" s="147">
        <v>80046</v>
      </c>
      <c r="P49" s="147">
        <f t="shared" ref="P49:R49" si="174">O49+100</f>
        <v>80146</v>
      </c>
      <c r="Q49" s="147">
        <f t="shared" si="174"/>
        <v>80246</v>
      </c>
      <c r="R49" s="147">
        <f t="shared" si="174"/>
        <v>80346</v>
      </c>
      <c r="S49" s="51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1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pack,304|10;pack,303|100;prop,704,2|200;pack,702|120;pack,703|20;pack,406|60;pack,407|20;prop,322,1|20;prop,323,1|5</v>
      </c>
      <c r="U49" s="51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1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147" t="s">
        <v>2024</v>
      </c>
      <c r="X49" s="147"/>
      <c r="Y49" s="147"/>
      <c r="AA49" s="52" t="s">
        <v>228</v>
      </c>
      <c r="AD49" s="51" t="str">
        <f t="shared" si="87"/>
        <v/>
      </c>
      <c r="AE49" s="51" t="str">
        <f t="shared" si="88"/>
        <v>cash,200|100;cash,250|50;cash,300|25;cash,400|10;prop,704,5|300;prop,704,10|150</v>
      </c>
      <c r="AF49" s="51" t="str">
        <f t="shared" si="87"/>
        <v/>
      </c>
      <c r="AG49" s="51" t="str">
        <f t="shared" si="89"/>
        <v>cash,200|100;cash,250|50;cash,300|25;cash,400|10;prop,704,5|300;prop,704,10|150</v>
      </c>
      <c r="AH49" s="51" t="str">
        <f t="shared" ref="AH49" si="175">IF(OR($AC18="",AH18=""),"",$AC18&amp;"|"&amp;AH18)</f>
        <v/>
      </c>
      <c r="AI49" s="51" t="str">
        <f t="shared" si="91"/>
        <v>cash,200|100;cash,250|50;cash,300|25;cash,400|10;prop,704,5|300;prop,704,10|150</v>
      </c>
      <c r="AJ49" s="51" t="str">
        <f t="shared" ref="AJ49" si="176">IF(OR($AC18="",AJ18=""),"",$AC18&amp;"|"&amp;AJ18)</f>
        <v/>
      </c>
      <c r="AK49" s="51" t="str">
        <f t="shared" si="93"/>
        <v>prop,704,2|150</v>
      </c>
      <c r="AL49" s="51" t="str">
        <f t="shared" ref="AL49" si="177">IF(OR($AC18="",AL18=""),"",$AC18&amp;"|"&amp;AL18)</f>
        <v/>
      </c>
      <c r="AM49" s="51" t="str">
        <f t="shared" si="95"/>
        <v>prop,704,2|150</v>
      </c>
      <c r="AN49" s="51" t="str">
        <f t="shared" si="96"/>
        <v/>
      </c>
      <c r="AO49" s="51" t="str">
        <f t="shared" si="97"/>
        <v>prop,704,2|200</v>
      </c>
      <c r="AP49" s="51" t="str">
        <f t="shared" ref="AP49" si="178">IF(OR($AC18="",AP18=""),"",$AC18&amp;"|"&amp;AP18)</f>
        <v/>
      </c>
      <c r="AQ49" s="51" t="str">
        <f t="shared" si="99"/>
        <v>prop,701,1|20</v>
      </c>
      <c r="AR49" s="51" t="str">
        <f t="shared" ref="AR49" si="179">IF(OR($AC18="",AR18=""),"",$AC18&amp;"|"&amp;AR18)</f>
        <v/>
      </c>
      <c r="AS49" s="51" t="str">
        <f t="shared" si="101"/>
        <v>prop,701,1|20</v>
      </c>
      <c r="AT49" s="51" t="str">
        <f t="shared" si="102"/>
        <v/>
      </c>
      <c r="AU49" s="51" t="str">
        <f t="shared" si="103"/>
        <v>prop,701,1|20</v>
      </c>
      <c r="AV49" s="51" t="str">
        <f t="shared" ref="AV49" si="180">IF(OR($AC18="",AV18=""),"",$AC18&amp;"|"&amp;AV18)</f>
        <v/>
      </c>
      <c r="AW49" s="51" t="str">
        <f t="shared" si="105"/>
        <v>prop,701,1|1</v>
      </c>
      <c r="AX49" s="51" t="str">
        <f t="shared" ref="AX49" si="181">IF(OR($AC18="",AX18=""),"",$AC18&amp;"|"&amp;AX18)</f>
        <v/>
      </c>
      <c r="AY49" s="51" t="str">
        <f t="shared" si="107"/>
        <v/>
      </c>
      <c r="AZ49" s="51" t="str">
        <f t="shared" si="108"/>
        <v/>
      </c>
      <c r="BA49" s="51" t="str">
        <f t="shared" si="109"/>
        <v/>
      </c>
      <c r="BC49" s="51" t="s">
        <v>2158</v>
      </c>
      <c r="BD49" s="174">
        <v>78</v>
      </c>
      <c r="BE49" s="152">
        <f>VLOOKUP(BD49,价值设定!$I$2:$L$102,3,0)</f>
        <v>128</v>
      </c>
      <c r="BF49" s="152">
        <f>VLOOKUP(BD49,价值设定!$I$2:$L$102,4,0)</f>
        <v>426</v>
      </c>
    </row>
    <row r="50" spans="1:58" x14ac:dyDescent="0.15">
      <c r="A50" s="147">
        <f>怪物产出!A50</f>
        <v>47</v>
      </c>
      <c r="B50" s="147">
        <f>怪物产出!B50</f>
        <v>11</v>
      </c>
      <c r="C50" s="147">
        <f t="shared" si="4"/>
        <v>6</v>
      </c>
      <c r="D50" s="147" t="str">
        <f>价值设定!N49</f>
        <v>coin,970</v>
      </c>
      <c r="E50" s="147" t="str">
        <f>价值设定!O49</f>
        <v>coin,1940</v>
      </c>
      <c r="F50" s="147" t="str">
        <f>价值设定!P49</f>
        <v>coin,4850</v>
      </c>
      <c r="G50" s="51">
        <v>10347</v>
      </c>
      <c r="H50" s="51">
        <v>10447</v>
      </c>
      <c r="I50" s="51" t="str">
        <f t="shared" si="78"/>
        <v>prop,202,2|20;prop,203,2|35;prop,204,1|30;prop,205,1|10;prop,206,1|5</v>
      </c>
      <c r="J50" s="51">
        <v>10547</v>
      </c>
      <c r="K50" s="51" t="str">
        <f t="shared" si="79"/>
        <v>cash,200|100;cash,250|50;cash,300|25;cash,400|10;prop,704,5|300;prop,704,10|150;pack,703|350;pack,408|100</v>
      </c>
      <c r="L50" s="51" t="str">
        <f t="shared" si="80"/>
        <v>prop,704,2|200;pack,702|120;pack,703|20;pack,406|60;pack,407|20;prop,322,1|20;prop,323,1|5</v>
      </c>
      <c r="M50" s="51" t="str">
        <f t="shared" si="81"/>
        <v>prop,701,1|20;pack,701|65;pack,702|65;pack,410|10;pack,411|50;pack,412|10;pack,413|10;coin,1940|100;pack,10447|100</v>
      </c>
      <c r="N50" s="51" t="str">
        <f t="shared" si="5"/>
        <v>pack,701|140;pack,702|30;coin,970|100;pack,10347|100;pack,10547|100</v>
      </c>
      <c r="O50" s="147">
        <v>80047</v>
      </c>
      <c r="P50" s="147">
        <f t="shared" ref="P50:R50" si="182">O50+100</f>
        <v>80147</v>
      </c>
      <c r="Q50" s="147">
        <f t="shared" si="182"/>
        <v>80247</v>
      </c>
      <c r="R50" s="147">
        <f t="shared" si="182"/>
        <v>80347</v>
      </c>
      <c r="S50" s="51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1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pack,304|10;pack,303|100;prop,704,2|200;pack,702|120;pack,703|20;pack,406|60;pack,407|20;prop,322,1|20;prop,323,1|5</v>
      </c>
      <c r="U50" s="51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1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147" t="s">
        <v>2024</v>
      </c>
      <c r="X50" s="147"/>
      <c r="Y50" s="147"/>
      <c r="AA50" s="52" t="s">
        <v>250</v>
      </c>
      <c r="AD50" s="51" t="str">
        <f t="shared" si="87"/>
        <v/>
      </c>
      <c r="AE50" s="51" t="str">
        <f t="shared" si="88"/>
        <v>cash,200|100;cash,250|50;cash,300|25;cash,400|10;prop,704,5|300;prop,704,10|150</v>
      </c>
      <c r="AF50" s="51" t="str">
        <f t="shared" si="87"/>
        <v/>
      </c>
      <c r="AG50" s="51" t="str">
        <f t="shared" si="89"/>
        <v>cash,200|100;cash,250|50;cash,300|25;cash,400|10;prop,704,5|300;prop,704,10|150</v>
      </c>
      <c r="AH50" s="51" t="str">
        <f t="shared" ref="AH50" si="183">IF(OR($AC19="",AH19=""),"",$AC19&amp;"|"&amp;AH19)</f>
        <v/>
      </c>
      <c r="AI50" s="51" t="str">
        <f t="shared" si="91"/>
        <v>cash,200|100;cash,250|50;cash,300|25;cash,400|10;prop,704,5|300;prop,704,10|150</v>
      </c>
      <c r="AJ50" s="51" t="str">
        <f t="shared" ref="AJ50" si="184">IF(OR($AC19="",AJ19=""),"",$AC19&amp;"|"&amp;AJ19)</f>
        <v/>
      </c>
      <c r="AK50" s="51" t="str">
        <f t="shared" si="93"/>
        <v>prop,704,2|150</v>
      </c>
      <c r="AL50" s="51" t="str">
        <f t="shared" ref="AL50" si="185">IF(OR($AC19="",AL19=""),"",$AC19&amp;"|"&amp;AL19)</f>
        <v/>
      </c>
      <c r="AM50" s="51" t="str">
        <f t="shared" si="95"/>
        <v>prop,704,2|150</v>
      </c>
      <c r="AN50" s="51" t="str">
        <f t="shared" si="96"/>
        <v/>
      </c>
      <c r="AO50" s="51" t="str">
        <f t="shared" si="97"/>
        <v>prop,704,2|200</v>
      </c>
      <c r="AP50" s="51" t="str">
        <f t="shared" ref="AP50" si="186">IF(OR($AC19="",AP19=""),"",$AC19&amp;"|"&amp;AP19)</f>
        <v/>
      </c>
      <c r="AQ50" s="51" t="str">
        <f t="shared" si="99"/>
        <v>prop,701,1|20</v>
      </c>
      <c r="AR50" s="51" t="str">
        <f t="shared" ref="AR50" si="187">IF(OR($AC19="",AR19=""),"",$AC19&amp;"|"&amp;AR19)</f>
        <v>pack,701|40</v>
      </c>
      <c r="AS50" s="51" t="str">
        <f t="shared" si="101"/>
        <v>prop,701,1|20;pack,701|40</v>
      </c>
      <c r="AT50" s="51" t="str">
        <f t="shared" si="102"/>
        <v>pack,701|65</v>
      </c>
      <c r="AU50" s="51" t="str">
        <f t="shared" si="103"/>
        <v>prop,701,1|20;pack,701|65</v>
      </c>
      <c r="AV50" s="51" t="str">
        <f t="shared" ref="AV50" si="188">IF(OR($AC19="",AV19=""),"",$AC19&amp;"|"&amp;AV19)</f>
        <v/>
      </c>
      <c r="AW50" s="51" t="str">
        <f t="shared" si="105"/>
        <v>prop,701,1|1</v>
      </c>
      <c r="AX50" s="51" t="str">
        <f t="shared" ref="AX50" si="189">IF(OR($AC19="",AX19=""),"",$AC19&amp;"|"&amp;AX19)</f>
        <v>pack,701|150</v>
      </c>
      <c r="AY50" s="51" t="str">
        <f t="shared" si="107"/>
        <v>pack,701|150</v>
      </c>
      <c r="AZ50" s="51" t="str">
        <f t="shared" si="108"/>
        <v>pack,701|140</v>
      </c>
      <c r="BA50" s="51" t="str">
        <f t="shared" si="109"/>
        <v>pack,701|140</v>
      </c>
      <c r="BC50" s="51" t="s">
        <v>2159</v>
      </c>
      <c r="BD50" s="174">
        <v>79</v>
      </c>
      <c r="BE50" s="152">
        <f>VLOOKUP(BD50,价值设定!$I$2:$L$102,3,0)</f>
        <v>129</v>
      </c>
      <c r="BF50" s="152">
        <f>VLOOKUP(BD50,价值设定!$I$2:$L$102,4,0)</f>
        <v>430</v>
      </c>
    </row>
    <row r="51" spans="1:58" x14ac:dyDescent="0.15">
      <c r="A51" s="147">
        <f>怪物产出!A51</f>
        <v>48</v>
      </c>
      <c r="B51" s="147">
        <f>怪物产出!B51</f>
        <v>11</v>
      </c>
      <c r="C51" s="147">
        <f t="shared" si="4"/>
        <v>6</v>
      </c>
      <c r="D51" s="147" t="str">
        <f>价值设定!N50</f>
        <v>coin,980</v>
      </c>
      <c r="E51" s="147" t="str">
        <f>价值设定!O50</f>
        <v>coin,1960</v>
      </c>
      <c r="F51" s="147" t="str">
        <f>价值设定!P50</f>
        <v>coin,4900</v>
      </c>
      <c r="G51" s="51">
        <v>10348</v>
      </c>
      <c r="H51" s="51">
        <v>10448</v>
      </c>
      <c r="I51" s="51" t="str">
        <f t="shared" si="78"/>
        <v>prop,202,2|20;prop,203,2|35;prop,204,1|30;prop,205,1|10;prop,206,1|5</v>
      </c>
      <c r="J51" s="51">
        <v>10548</v>
      </c>
      <c r="K51" s="51" t="str">
        <f t="shared" si="79"/>
        <v>cash,200|100;cash,250|50;cash,300|25;cash,400|10;prop,704,5|300;prop,704,10|150;pack,703|350;pack,408|100</v>
      </c>
      <c r="L51" s="51" t="str">
        <f t="shared" si="80"/>
        <v>prop,704,2|200;pack,702|120;pack,703|20;pack,406|60;pack,407|20;prop,322,1|20;prop,323,1|5</v>
      </c>
      <c r="M51" s="51" t="str">
        <f t="shared" si="81"/>
        <v>prop,701,1|20;pack,701|65;pack,702|65;pack,410|10;pack,411|50;pack,412|10;pack,413|10;coin,1960|100;pack,10448|100</v>
      </c>
      <c r="N51" s="51" t="str">
        <f t="shared" si="5"/>
        <v>pack,701|140;pack,702|30;coin,980|100;pack,10348|100;pack,10548|100</v>
      </c>
      <c r="O51" s="147">
        <v>80048</v>
      </c>
      <c r="P51" s="147">
        <f t="shared" ref="P51:R51" si="190">O51+100</f>
        <v>80148</v>
      </c>
      <c r="Q51" s="147">
        <f t="shared" si="190"/>
        <v>80248</v>
      </c>
      <c r="R51" s="147">
        <f t="shared" si="190"/>
        <v>80348</v>
      </c>
      <c r="S51" s="51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1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pack,304|10;pack,303|100;prop,704,2|200;pack,702|120;pack,703|20;pack,406|60;pack,407|20;prop,322,1|20;prop,323,1|5</v>
      </c>
      <c r="U51" s="51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1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147" t="s">
        <v>2024</v>
      </c>
      <c r="X51" s="147"/>
      <c r="Y51" s="147"/>
      <c r="AA51" s="52" t="s">
        <v>251</v>
      </c>
      <c r="AD51" s="51" t="str">
        <f t="shared" si="87"/>
        <v/>
      </c>
      <c r="AE51" s="51" t="str">
        <f t="shared" si="88"/>
        <v>cash,200|100;cash,250|50;cash,300|25;cash,400|10;prop,704,5|300;prop,704,10|150</v>
      </c>
      <c r="AF51" s="51" t="str">
        <f t="shared" si="87"/>
        <v/>
      </c>
      <c r="AG51" s="51" t="str">
        <f t="shared" si="89"/>
        <v>cash,200|100;cash,250|50;cash,300|25;cash,400|10;prop,704,5|300;prop,704,10|150</v>
      </c>
      <c r="AH51" s="51" t="str">
        <f t="shared" ref="AH51" si="191">IF(OR($AC20="",AH20=""),"",$AC20&amp;"|"&amp;AH20)</f>
        <v/>
      </c>
      <c r="AI51" s="51" t="str">
        <f t="shared" si="91"/>
        <v>cash,200|100;cash,250|50;cash,300|25;cash,400|10;prop,704,5|300;prop,704,10|150</v>
      </c>
      <c r="AJ51" s="51" t="str">
        <f t="shared" ref="AJ51" si="192">IF(OR($AC20="",AJ20=""),"",$AC20&amp;"|"&amp;AJ20)</f>
        <v/>
      </c>
      <c r="AK51" s="51" t="str">
        <f t="shared" si="93"/>
        <v>prop,704,2|150</v>
      </c>
      <c r="AL51" s="51" t="str">
        <f t="shared" ref="AL51" si="193">IF(OR($AC20="",AL20=""),"",$AC20&amp;"|"&amp;AL20)</f>
        <v>pack,702|90</v>
      </c>
      <c r="AM51" s="51" t="str">
        <f t="shared" si="95"/>
        <v>prop,704,2|150;pack,702|90</v>
      </c>
      <c r="AN51" s="51" t="str">
        <f t="shared" si="96"/>
        <v>pack,702|120</v>
      </c>
      <c r="AO51" s="51" t="str">
        <f t="shared" si="97"/>
        <v>prop,704,2|200;pack,702|120</v>
      </c>
      <c r="AP51" s="51" t="str">
        <f t="shared" ref="AP51" si="194">IF(OR($AC20="",AP20=""),"",$AC20&amp;"|"&amp;AP20)</f>
        <v/>
      </c>
      <c r="AQ51" s="51" t="str">
        <f t="shared" si="99"/>
        <v>prop,701,1|20</v>
      </c>
      <c r="AR51" s="51" t="str">
        <f t="shared" ref="AR51" si="195">IF(OR($AC20="",AR20=""),"",$AC20&amp;"|"&amp;AR20)</f>
        <v>pack,702|40</v>
      </c>
      <c r="AS51" s="51" t="str">
        <f t="shared" si="101"/>
        <v>prop,701,1|20;pack,701|40;pack,702|40</v>
      </c>
      <c r="AT51" s="51" t="str">
        <f t="shared" si="102"/>
        <v>pack,702|65</v>
      </c>
      <c r="AU51" s="51" t="str">
        <f t="shared" si="103"/>
        <v>prop,701,1|20;pack,701|65;pack,702|65</v>
      </c>
      <c r="AV51" s="51" t="str">
        <f t="shared" ref="AV51" si="196">IF(OR($AC20="",AV20=""),"",$AC20&amp;"|"&amp;AV20)</f>
        <v/>
      </c>
      <c r="AW51" s="51" t="str">
        <f t="shared" si="105"/>
        <v>prop,701,1|1</v>
      </c>
      <c r="AX51" s="51" t="str">
        <f t="shared" ref="AX51" si="197">IF(OR($AC20="",AX20=""),"",$AC20&amp;"|"&amp;AX20)</f>
        <v>pack,702|30</v>
      </c>
      <c r="AY51" s="51" t="str">
        <f t="shared" si="107"/>
        <v>pack,701|150;pack,702|30</v>
      </c>
      <c r="AZ51" s="51" t="str">
        <f t="shared" si="108"/>
        <v>pack,702|30</v>
      </c>
      <c r="BA51" s="51" t="str">
        <f t="shared" si="109"/>
        <v>pack,701|140;pack,702|30</v>
      </c>
    </row>
    <row r="52" spans="1:58" x14ac:dyDescent="0.15">
      <c r="A52" s="147">
        <f>怪物产出!A52</f>
        <v>49</v>
      </c>
      <c r="B52" s="147">
        <f>怪物产出!B52</f>
        <v>11</v>
      </c>
      <c r="C52" s="147">
        <f t="shared" si="4"/>
        <v>6</v>
      </c>
      <c r="D52" s="147" t="str">
        <f>价值设定!N51</f>
        <v>coin,990</v>
      </c>
      <c r="E52" s="147" t="str">
        <f>价值设定!O51</f>
        <v>coin,1980</v>
      </c>
      <c r="F52" s="147" t="str">
        <f>价值设定!P51</f>
        <v>coin,4950</v>
      </c>
      <c r="G52" s="51">
        <v>10349</v>
      </c>
      <c r="H52" s="51">
        <v>10449</v>
      </c>
      <c r="I52" s="51" t="str">
        <f t="shared" si="78"/>
        <v>prop,202,2|20;prop,203,2|35;prop,204,1|30;prop,205,1|10;prop,206,1|5</v>
      </c>
      <c r="J52" s="51">
        <v>10549</v>
      </c>
      <c r="K52" s="51" t="str">
        <f t="shared" si="79"/>
        <v>cash,200|100;cash,250|50;cash,300|25;cash,400|10;prop,704,5|300;prop,704,10|150;pack,703|350;pack,408|100</v>
      </c>
      <c r="L52" s="51" t="str">
        <f t="shared" si="80"/>
        <v>prop,704,2|200;pack,702|120;pack,703|20;pack,406|60;pack,407|20;prop,322,1|20;prop,323,1|5</v>
      </c>
      <c r="M52" s="51" t="str">
        <f t="shared" si="81"/>
        <v>prop,701,1|20;pack,701|65;pack,702|65;pack,410|10;pack,411|50;pack,412|10;pack,413|10;coin,1980|100;pack,10449|100</v>
      </c>
      <c r="N52" s="51" t="str">
        <f t="shared" si="5"/>
        <v>pack,701|140;pack,702|30;coin,990|100;pack,10349|100;pack,10549|100</v>
      </c>
      <c r="O52" s="147">
        <v>80049</v>
      </c>
      <c r="P52" s="147">
        <f t="shared" ref="P52:R52" si="198">O52+100</f>
        <v>80149</v>
      </c>
      <c r="Q52" s="147">
        <f t="shared" si="198"/>
        <v>80249</v>
      </c>
      <c r="R52" s="147">
        <f t="shared" si="198"/>
        <v>80349</v>
      </c>
      <c r="S52" s="51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1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pack,304|10;pack,303|100;prop,704,2|200;pack,702|120;pack,703|20;pack,406|60;pack,407|20;prop,322,1|20;prop,323,1|5</v>
      </c>
      <c r="U52" s="51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1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147" t="s">
        <v>2024</v>
      </c>
      <c r="X52" s="147"/>
      <c r="Y52" s="147"/>
      <c r="AA52" s="52" t="s">
        <v>252</v>
      </c>
      <c r="AD52" s="51" t="str">
        <f t="shared" si="87"/>
        <v>pack,703|250</v>
      </c>
      <c r="AE52" s="51" t="str">
        <f t="shared" si="88"/>
        <v>cash,200|100;cash,250|50;cash,300|25;cash,400|10;prop,704,5|300;prop,704,10|150;pack,703|250</v>
      </c>
      <c r="AF52" s="51" t="str">
        <f t="shared" si="87"/>
        <v>pack,703|250</v>
      </c>
      <c r="AG52" s="51" t="str">
        <f t="shared" si="89"/>
        <v>cash,200|100;cash,250|50;cash,300|25;cash,400|10;prop,704,5|300;prop,704,10|150;pack,703|250</v>
      </c>
      <c r="AH52" s="51" t="str">
        <f t="shared" ref="AH52" si="199">IF(OR($AC21="",AH21=""),"",$AC21&amp;"|"&amp;AH21)</f>
        <v>pack,703|350</v>
      </c>
      <c r="AI52" s="51" t="str">
        <f t="shared" si="91"/>
        <v>cash,200|100;cash,250|50;cash,300|25;cash,400|10;prop,704,5|300;prop,704,10|150;pack,703|350</v>
      </c>
      <c r="AJ52" s="51" t="str">
        <f t="shared" ref="AJ52" si="200">IF(OR($AC21="",AJ21=""),"",$AC21&amp;"|"&amp;AJ21)</f>
        <v/>
      </c>
      <c r="AK52" s="51" t="str">
        <f t="shared" si="93"/>
        <v>prop,704,2|150</v>
      </c>
      <c r="AL52" s="51" t="str">
        <f t="shared" ref="AL52" si="201">IF(OR($AC21="",AL21=""),"",$AC21&amp;"|"&amp;AL21)</f>
        <v>pack,703|20</v>
      </c>
      <c r="AM52" s="51" t="str">
        <f t="shared" si="95"/>
        <v>prop,704,2|150;pack,702|90;pack,703|20</v>
      </c>
      <c r="AN52" s="51" t="str">
        <f t="shared" si="96"/>
        <v>pack,703|20</v>
      </c>
      <c r="AO52" s="51" t="str">
        <f t="shared" si="97"/>
        <v>prop,704,2|200;pack,702|120;pack,703|20</v>
      </c>
      <c r="AP52" s="51" t="str">
        <f t="shared" ref="AP52" si="202">IF(OR($AC21="",AP21=""),"",$AC21&amp;"|"&amp;AP21)</f>
        <v/>
      </c>
      <c r="AQ52" s="51" t="str">
        <f t="shared" si="99"/>
        <v>prop,701,1|20</v>
      </c>
      <c r="AR52" s="51" t="str">
        <f t="shared" ref="AR52" si="203">IF(OR($AC21="",AR21=""),"",$AC21&amp;"|"&amp;AR21)</f>
        <v/>
      </c>
      <c r="AS52" s="51" t="str">
        <f t="shared" si="101"/>
        <v>prop,701,1|20;pack,701|40;pack,702|40</v>
      </c>
      <c r="AT52" s="51" t="str">
        <f t="shared" si="102"/>
        <v/>
      </c>
      <c r="AU52" s="51" t="str">
        <f t="shared" si="103"/>
        <v>prop,701,1|20;pack,701|65;pack,702|65</v>
      </c>
      <c r="AV52" s="51" t="str">
        <f t="shared" ref="AV52" si="204">IF(OR($AC21="",AV21=""),"",$AC21&amp;"|"&amp;AV21)</f>
        <v/>
      </c>
      <c r="AW52" s="51" t="str">
        <f t="shared" si="105"/>
        <v>prop,701,1|1</v>
      </c>
      <c r="AX52" s="51" t="str">
        <f t="shared" ref="AX52" si="205">IF(OR($AC21="",AX21=""),"",$AC21&amp;"|"&amp;AX21)</f>
        <v/>
      </c>
      <c r="AY52" s="51" t="str">
        <f t="shared" si="107"/>
        <v>pack,701|150;pack,702|30</v>
      </c>
      <c r="AZ52" s="51" t="str">
        <f t="shared" si="108"/>
        <v/>
      </c>
      <c r="BA52" s="51" t="str">
        <f t="shared" si="109"/>
        <v>pack,701|140;pack,702|30</v>
      </c>
    </row>
    <row r="53" spans="1:58" x14ac:dyDescent="0.15">
      <c r="A53" s="147">
        <f>怪物产出!A53</f>
        <v>50</v>
      </c>
      <c r="B53" s="147">
        <f>怪物产出!B53</f>
        <v>11</v>
      </c>
      <c r="C53" s="147">
        <f t="shared" si="4"/>
        <v>6</v>
      </c>
      <c r="D53" s="147" t="str">
        <f>价值设定!N52</f>
        <v>coin,1000</v>
      </c>
      <c r="E53" s="147" t="str">
        <f>价值设定!O52</f>
        <v>coin,2000</v>
      </c>
      <c r="F53" s="147" t="str">
        <f>价值设定!P52</f>
        <v>coin,5000</v>
      </c>
      <c r="G53" s="51">
        <v>10350</v>
      </c>
      <c r="H53" s="51">
        <v>10450</v>
      </c>
      <c r="I53" s="51" t="str">
        <f t="shared" si="78"/>
        <v>prop,202,2|20;prop,203,2|35;prop,204,1|30;prop,205,1|10;prop,206,1|5</v>
      </c>
      <c r="J53" s="51">
        <v>10550</v>
      </c>
      <c r="K53" s="51" t="str">
        <f t="shared" si="79"/>
        <v>cash,200|100;cash,250|50;cash,300|25;cash,400|10;prop,704,5|300;prop,704,10|150;pack,703|350;pack,408|100</v>
      </c>
      <c r="L53" s="51" t="str">
        <f t="shared" si="80"/>
        <v>prop,704,2|200;pack,702|120;pack,703|20;pack,406|60;pack,407|20;prop,322,1|20;prop,323,1|5</v>
      </c>
      <c r="M53" s="51" t="str">
        <f t="shared" si="81"/>
        <v>prop,701,1|20;pack,701|65;pack,702|65;pack,410|10;pack,411|50;pack,412|10;pack,413|10;coin,2000|100;pack,10450|100</v>
      </c>
      <c r="N53" s="51" t="str">
        <f t="shared" si="5"/>
        <v>pack,701|140;pack,702|30;coin,1000|100;pack,10350|100;pack,10550|100</v>
      </c>
      <c r="O53" s="147">
        <v>80050</v>
      </c>
      <c r="P53" s="147">
        <f t="shared" ref="P53:R53" si="206">O53+100</f>
        <v>80150</v>
      </c>
      <c r="Q53" s="147">
        <f t="shared" si="206"/>
        <v>80250</v>
      </c>
      <c r="R53" s="147">
        <f t="shared" si="206"/>
        <v>80350</v>
      </c>
      <c r="S53" s="51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1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pack,304|10;pack,303|100;prop,704,2|200;pack,702|120;pack,703|20;pack,406|60;pack,407|20;prop,322,1|20;prop,323,1|5</v>
      </c>
      <c r="U53" s="51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1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147" t="s">
        <v>2024</v>
      </c>
      <c r="X53" s="147"/>
      <c r="Y53" s="147"/>
      <c r="AA53" s="52" t="s">
        <v>1994</v>
      </c>
      <c r="AD53" s="51" t="str">
        <f t="shared" si="87"/>
        <v/>
      </c>
      <c r="AE53" s="51" t="str">
        <f t="shared" si="88"/>
        <v>cash,200|100;cash,250|50;cash,300|25;cash,400|10;prop,704,5|300;prop,704,10|150;pack,703|250</v>
      </c>
      <c r="AF53" s="51" t="str">
        <f t="shared" si="87"/>
        <v/>
      </c>
      <c r="AG53" s="51" t="str">
        <f t="shared" si="89"/>
        <v>cash,200|100;cash,250|50;cash,300|25;cash,400|10;prop,704,5|300;prop,704,10|150;pack,703|250</v>
      </c>
      <c r="AH53" s="51" t="str">
        <f t="shared" ref="AH53" si="207">IF(OR($AC22="",AH22=""),"",$AC22&amp;"|"&amp;AH22)</f>
        <v/>
      </c>
      <c r="AI53" s="51" t="str">
        <f t="shared" si="91"/>
        <v>cash,200|100;cash,250|50;cash,300|25;cash,400|10;prop,704,5|300;prop,704,10|150;pack,703|350</v>
      </c>
      <c r="AJ53" s="51" t="str">
        <f t="shared" ref="AJ53" si="208">IF(OR($AC22="",AJ22=""),"",$AC22&amp;"|"&amp;AJ22)</f>
        <v>pack,406|60</v>
      </c>
      <c r="AK53" s="51" t="str">
        <f t="shared" si="93"/>
        <v>prop,704,2|150;pack,406|60</v>
      </c>
      <c r="AL53" s="51" t="str">
        <f t="shared" ref="AL53" si="209">IF(OR($AC22="",AL22=""),"",$AC22&amp;"|"&amp;AL22)</f>
        <v>pack,406|60</v>
      </c>
      <c r="AM53" s="51" t="str">
        <f t="shared" si="95"/>
        <v>prop,704,2|150;pack,702|90;pack,703|20;pack,406|60</v>
      </c>
      <c r="AN53" s="51" t="str">
        <f t="shared" si="96"/>
        <v>pack,406|60</v>
      </c>
      <c r="AO53" s="51" t="str">
        <f t="shared" si="97"/>
        <v>prop,704,2|200;pack,702|120;pack,703|20;pack,406|60</v>
      </c>
      <c r="AP53" s="51" t="str">
        <f t="shared" ref="AP53" si="210">IF(OR($AC22="",AP22=""),"",$AC22&amp;"|"&amp;AP22)</f>
        <v/>
      </c>
      <c r="AQ53" s="51" t="str">
        <f t="shared" si="99"/>
        <v>prop,701,1|20</v>
      </c>
      <c r="AR53" s="51" t="str">
        <f t="shared" ref="AR53" si="211">IF(OR($AC22="",AR22=""),"",$AC22&amp;"|"&amp;AR22)</f>
        <v/>
      </c>
      <c r="AS53" s="51" t="str">
        <f t="shared" si="101"/>
        <v>prop,701,1|20;pack,701|40;pack,702|40</v>
      </c>
      <c r="AT53" s="51" t="str">
        <f t="shared" si="102"/>
        <v/>
      </c>
      <c r="AU53" s="51" t="str">
        <f t="shared" si="103"/>
        <v>prop,701,1|20;pack,701|65;pack,702|65</v>
      </c>
      <c r="AV53" s="51" t="str">
        <f t="shared" ref="AV53" si="212">IF(OR($AC22="",AV22=""),"",$AC22&amp;"|"&amp;AV22)</f>
        <v/>
      </c>
      <c r="AW53" s="51" t="str">
        <f t="shared" si="105"/>
        <v>prop,701,1|1</v>
      </c>
      <c r="AX53" s="51" t="str">
        <f t="shared" ref="AX53" si="213">IF(OR($AC22="",AX22=""),"",$AC22&amp;"|"&amp;AX22)</f>
        <v/>
      </c>
      <c r="AY53" s="51" t="str">
        <f t="shared" si="107"/>
        <v>pack,701|150;pack,702|30</v>
      </c>
      <c r="AZ53" s="51" t="str">
        <f t="shared" si="108"/>
        <v/>
      </c>
      <c r="BA53" s="51" t="str">
        <f t="shared" si="109"/>
        <v>pack,701|140;pack,702|30</v>
      </c>
    </row>
    <row r="54" spans="1:58" x14ac:dyDescent="0.15">
      <c r="A54" s="147">
        <f>怪物产出!A54</f>
        <v>51</v>
      </c>
      <c r="B54" s="147">
        <f>怪物产出!B54</f>
        <v>11</v>
      </c>
      <c r="C54" s="147">
        <f t="shared" si="4"/>
        <v>6</v>
      </c>
      <c r="D54" s="147" t="str">
        <f>价值设定!N53</f>
        <v>coin,1010</v>
      </c>
      <c r="E54" s="147" t="str">
        <f>价值设定!O53</f>
        <v>coin,2020</v>
      </c>
      <c r="F54" s="147" t="str">
        <f>价值设定!P53</f>
        <v>coin,5050</v>
      </c>
      <c r="G54" s="51">
        <v>10351</v>
      </c>
      <c r="H54" s="51">
        <v>10451</v>
      </c>
      <c r="I54" s="51" t="str">
        <f t="shared" si="78"/>
        <v>prop,202,2|20;prop,203,2|35;prop,204,1|30;prop,205,1|10;prop,206,1|5</v>
      </c>
      <c r="J54" s="51">
        <v>10551</v>
      </c>
      <c r="K54" s="51" t="str">
        <f t="shared" si="79"/>
        <v>cash,200|100;cash,250|50;cash,300|25;cash,400|10;prop,704,5|300;prop,704,10|150;pack,703|350;pack,408|100</v>
      </c>
      <c r="L54" s="51" t="str">
        <f t="shared" si="80"/>
        <v>prop,704,2|200;pack,702|120;pack,703|20;pack,406|60;pack,407|20;prop,322,1|20;prop,323,1|5</v>
      </c>
      <c r="M54" s="51" t="str">
        <f t="shared" si="81"/>
        <v>prop,701,1|20;pack,701|65;pack,702|65;pack,410|10;pack,411|50;pack,412|10;pack,413|10;coin,2020|100;pack,10451|100</v>
      </c>
      <c r="N54" s="51" t="str">
        <f t="shared" si="5"/>
        <v>pack,701|140;pack,702|30;coin,1010|100;pack,10351|100;pack,10551|100</v>
      </c>
      <c r="O54" s="147">
        <v>80051</v>
      </c>
      <c r="P54" s="147">
        <f t="shared" ref="P54:R54" si="214">O54+100</f>
        <v>80151</v>
      </c>
      <c r="Q54" s="147">
        <f t="shared" si="214"/>
        <v>80251</v>
      </c>
      <c r="R54" s="147">
        <f t="shared" si="214"/>
        <v>80351</v>
      </c>
      <c r="S54" s="51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1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pack,304|10;pack,303|100;prop,704,2|200;pack,702|120;pack,703|20;pack,406|60;pack,407|20;prop,322,1|20;prop,323,1|5</v>
      </c>
      <c r="U54" s="51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1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147" t="s">
        <v>2024</v>
      </c>
      <c r="X54" s="147"/>
      <c r="Y54" s="147"/>
      <c r="AA54" s="52" t="s">
        <v>1995</v>
      </c>
      <c r="AD54" s="51" t="str">
        <f t="shared" si="87"/>
        <v/>
      </c>
      <c r="AE54" s="51" t="str">
        <f t="shared" si="88"/>
        <v>cash,200|100;cash,250|50;cash,300|25;cash,400|10;prop,704,5|300;prop,704,10|150;pack,703|250</v>
      </c>
      <c r="AF54" s="51" t="str">
        <f t="shared" si="87"/>
        <v/>
      </c>
      <c r="AG54" s="51" t="str">
        <f t="shared" si="89"/>
        <v>cash,200|100;cash,250|50;cash,300|25;cash,400|10;prop,704,5|300;prop,704,10|150;pack,703|250</v>
      </c>
      <c r="AH54" s="51" t="str">
        <f t="shared" ref="AH54" si="215">IF(OR($AC23="",AH23=""),"",$AC23&amp;"|"&amp;AH23)</f>
        <v/>
      </c>
      <c r="AI54" s="51" t="str">
        <f t="shared" si="91"/>
        <v>cash,200|100;cash,250|50;cash,300|25;cash,400|10;prop,704,5|300;prop,704,10|150;pack,703|350</v>
      </c>
      <c r="AJ54" s="51" t="str">
        <f t="shared" ref="AJ54" si="216">IF(OR($AC23="",AJ23=""),"",$AC23&amp;"|"&amp;AJ23)</f>
        <v>pack,407|10</v>
      </c>
      <c r="AK54" s="51" t="str">
        <f t="shared" si="93"/>
        <v>prop,704,2|150;pack,406|60;pack,407|10</v>
      </c>
      <c r="AL54" s="51" t="str">
        <f t="shared" ref="AL54" si="217">IF(OR($AC23="",AL23=""),"",$AC23&amp;"|"&amp;AL23)</f>
        <v>pack,407|10</v>
      </c>
      <c r="AM54" s="51" t="str">
        <f t="shared" si="95"/>
        <v>prop,704,2|150;pack,702|90;pack,703|20;pack,406|60;pack,407|10</v>
      </c>
      <c r="AN54" s="51" t="str">
        <f t="shared" si="96"/>
        <v>pack,407|20</v>
      </c>
      <c r="AO54" s="51" t="str">
        <f t="shared" si="97"/>
        <v>prop,704,2|200;pack,702|120;pack,703|20;pack,406|60;pack,407|20</v>
      </c>
      <c r="AP54" s="51" t="str">
        <f t="shared" ref="AP54" si="218">IF(OR($AC23="",AP23=""),"",$AC23&amp;"|"&amp;AP23)</f>
        <v/>
      </c>
      <c r="AQ54" s="51" t="str">
        <f t="shared" si="99"/>
        <v>prop,701,1|20</v>
      </c>
      <c r="AR54" s="51" t="str">
        <f t="shared" ref="AR54" si="219">IF(OR($AC23="",AR23=""),"",$AC23&amp;"|"&amp;AR23)</f>
        <v/>
      </c>
      <c r="AS54" s="51" t="str">
        <f t="shared" si="101"/>
        <v>prop,701,1|20;pack,701|40;pack,702|40</v>
      </c>
      <c r="AT54" s="51" t="str">
        <f t="shared" si="102"/>
        <v/>
      </c>
      <c r="AU54" s="51" t="str">
        <f t="shared" si="103"/>
        <v>prop,701,1|20;pack,701|65;pack,702|65</v>
      </c>
      <c r="AV54" s="51" t="str">
        <f t="shared" ref="AV54" si="220">IF(OR($AC23="",AV23=""),"",$AC23&amp;"|"&amp;AV23)</f>
        <v/>
      </c>
      <c r="AW54" s="51" t="str">
        <f t="shared" si="105"/>
        <v>prop,701,1|1</v>
      </c>
      <c r="AX54" s="51" t="str">
        <f t="shared" ref="AX54" si="221">IF(OR($AC23="",AX23=""),"",$AC23&amp;"|"&amp;AX23)</f>
        <v/>
      </c>
      <c r="AY54" s="51" t="str">
        <f t="shared" si="107"/>
        <v>pack,701|150;pack,702|30</v>
      </c>
      <c r="AZ54" s="51" t="str">
        <f t="shared" si="108"/>
        <v/>
      </c>
      <c r="BA54" s="51" t="str">
        <f t="shared" si="109"/>
        <v>pack,701|140;pack,702|30</v>
      </c>
    </row>
    <row r="55" spans="1:58" x14ac:dyDescent="0.15">
      <c r="A55" s="147">
        <f>怪物产出!A55</f>
        <v>52</v>
      </c>
      <c r="B55" s="147">
        <f>怪物产出!B55</f>
        <v>11</v>
      </c>
      <c r="C55" s="147">
        <f t="shared" si="4"/>
        <v>6</v>
      </c>
      <c r="D55" s="147" t="str">
        <f>价值设定!N54</f>
        <v>coin,1020</v>
      </c>
      <c r="E55" s="147" t="str">
        <f>价值设定!O54</f>
        <v>coin,2040</v>
      </c>
      <c r="F55" s="147" t="str">
        <f>价值设定!P54</f>
        <v>coin,5100</v>
      </c>
      <c r="G55" s="51">
        <v>10352</v>
      </c>
      <c r="H55" s="51">
        <v>10452</v>
      </c>
      <c r="I55" s="51" t="str">
        <f t="shared" si="78"/>
        <v>prop,202,2|20;prop,203,2|35;prop,204,1|30;prop,205,1|10;prop,206,1|5</v>
      </c>
      <c r="J55" s="51">
        <v>10552</v>
      </c>
      <c r="K55" s="51" t="str">
        <f t="shared" si="79"/>
        <v>cash,200|100;cash,250|50;cash,300|25;cash,400|10;prop,704,5|300;prop,704,10|150;pack,703|350;pack,408|100</v>
      </c>
      <c r="L55" s="51" t="str">
        <f t="shared" si="80"/>
        <v>prop,704,2|200;pack,702|120;pack,703|20;pack,406|60;pack,407|20;prop,322,1|20;prop,323,1|5</v>
      </c>
      <c r="M55" s="51" t="str">
        <f t="shared" si="81"/>
        <v>prop,701,1|20;pack,701|65;pack,702|65;pack,410|10;pack,411|50;pack,412|10;pack,413|10;coin,2040|100;pack,10452|100</v>
      </c>
      <c r="N55" s="51" t="str">
        <f t="shared" si="5"/>
        <v>pack,701|140;pack,702|30;coin,1020|100;pack,10352|100;pack,10552|100</v>
      </c>
      <c r="O55" s="147">
        <v>80052</v>
      </c>
      <c r="P55" s="147">
        <f t="shared" ref="P55:R55" si="222">O55+100</f>
        <v>80152</v>
      </c>
      <c r="Q55" s="147">
        <f t="shared" si="222"/>
        <v>80252</v>
      </c>
      <c r="R55" s="147">
        <f t="shared" si="222"/>
        <v>80352</v>
      </c>
      <c r="S55" s="51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1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pack,304|10;pack,303|100;prop,704,2|200;pack,702|120;pack,703|20;pack,406|60;pack,407|20;prop,322,1|20;prop,323,1|5</v>
      </c>
      <c r="U55" s="51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1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147" t="s">
        <v>2024</v>
      </c>
      <c r="X55" s="147"/>
      <c r="Y55" s="147"/>
      <c r="AA55" s="52" t="s">
        <v>1996</v>
      </c>
      <c r="AD55" s="51" t="str">
        <f t="shared" si="87"/>
        <v/>
      </c>
      <c r="AE55" s="51" t="str">
        <f t="shared" si="88"/>
        <v>cash,200|100;cash,250|50;cash,300|25;cash,400|10;prop,704,5|300;prop,704,10|150;pack,703|250</v>
      </c>
      <c r="AF55" s="51" t="str">
        <f t="shared" si="87"/>
        <v/>
      </c>
      <c r="AG55" s="51" t="str">
        <f t="shared" si="89"/>
        <v>cash,200|100;cash,250|50;cash,300|25;cash,400|10;prop,704,5|300;prop,704,10|150;pack,703|250</v>
      </c>
      <c r="AH55" s="51" t="str">
        <f t="shared" ref="AH55" si="223">IF(OR($AC24="",AH24=""),"",$AC24&amp;"|"&amp;AH24)</f>
        <v>pack,408|100</v>
      </c>
      <c r="AI55" s="51" t="str">
        <f t="shared" si="91"/>
        <v>cash,200|100;cash,250|50;cash,300|25;cash,400|10;prop,704,5|300;prop,704,10|150;pack,703|350;pack,408|100</v>
      </c>
      <c r="AJ55" s="51" t="str">
        <f t="shared" ref="AJ55" si="224">IF(OR($AC24="",AJ24=""),"",$AC24&amp;"|"&amp;AJ24)</f>
        <v/>
      </c>
      <c r="AK55" s="51" t="str">
        <f t="shared" si="93"/>
        <v>prop,704,2|150;pack,406|60;pack,407|10</v>
      </c>
      <c r="AL55" s="51" t="str">
        <f t="shared" ref="AL55" si="225">IF(OR($AC24="",AL24=""),"",$AC24&amp;"|"&amp;AL24)</f>
        <v/>
      </c>
      <c r="AM55" s="51" t="str">
        <f t="shared" si="95"/>
        <v>prop,704,2|150;pack,702|90;pack,703|20;pack,406|60;pack,407|10</v>
      </c>
      <c r="AN55" s="51" t="str">
        <f t="shared" si="96"/>
        <v/>
      </c>
      <c r="AO55" s="51" t="str">
        <f t="shared" si="97"/>
        <v>prop,704,2|200;pack,702|120;pack,703|20;pack,406|60;pack,407|20</v>
      </c>
      <c r="AP55" s="51" t="str">
        <f t="shared" ref="AP55" si="226">IF(OR($AC24="",AP24=""),"",$AC24&amp;"|"&amp;AP24)</f>
        <v/>
      </c>
      <c r="AQ55" s="51" t="str">
        <f t="shared" si="99"/>
        <v>prop,701,1|20</v>
      </c>
      <c r="AR55" s="51" t="str">
        <f t="shared" ref="AR55" si="227">IF(OR($AC24="",AR24=""),"",$AC24&amp;"|"&amp;AR24)</f>
        <v/>
      </c>
      <c r="AS55" s="51" t="str">
        <f t="shared" si="101"/>
        <v>prop,701,1|20;pack,701|40;pack,702|40</v>
      </c>
      <c r="AT55" s="51" t="str">
        <f t="shared" si="102"/>
        <v/>
      </c>
      <c r="AU55" s="51" t="str">
        <f t="shared" si="103"/>
        <v>prop,701,1|20;pack,701|65;pack,702|65</v>
      </c>
      <c r="AV55" s="51" t="str">
        <f t="shared" ref="AV55" si="228">IF(OR($AC24="",AV24=""),"",$AC24&amp;"|"&amp;AV24)</f>
        <v/>
      </c>
      <c r="AW55" s="51" t="str">
        <f t="shared" si="105"/>
        <v>prop,701,1|1</v>
      </c>
      <c r="AX55" s="51" t="str">
        <f t="shared" ref="AX55" si="229">IF(OR($AC24="",AX24=""),"",$AC24&amp;"|"&amp;AX24)</f>
        <v/>
      </c>
      <c r="AY55" s="51" t="str">
        <f t="shared" si="107"/>
        <v>pack,701|150;pack,702|30</v>
      </c>
      <c r="AZ55" s="51" t="str">
        <f t="shared" si="108"/>
        <v/>
      </c>
      <c r="BA55" s="51" t="str">
        <f t="shared" si="109"/>
        <v>pack,701|140;pack,702|30</v>
      </c>
    </row>
    <row r="56" spans="1:58" x14ac:dyDescent="0.15">
      <c r="A56" s="147">
        <f>怪物产出!A56</f>
        <v>53</v>
      </c>
      <c r="B56" s="147">
        <f>怪物产出!B56</f>
        <v>11</v>
      </c>
      <c r="C56" s="147">
        <f t="shared" si="4"/>
        <v>6</v>
      </c>
      <c r="D56" s="147" t="str">
        <f>价值设定!N55</f>
        <v>coin,1030</v>
      </c>
      <c r="E56" s="147" t="str">
        <f>价值设定!O55</f>
        <v>coin,2060</v>
      </c>
      <c r="F56" s="147" t="str">
        <f>价值设定!P55</f>
        <v>coin,5150</v>
      </c>
      <c r="G56" s="51">
        <v>10353</v>
      </c>
      <c r="H56" s="51">
        <v>10453</v>
      </c>
      <c r="I56" s="51" t="str">
        <f t="shared" si="78"/>
        <v>prop,202,2|20;prop,203,2|35;prop,204,1|30;prop,205,1|10;prop,206,1|5</v>
      </c>
      <c r="J56" s="51">
        <v>10553</v>
      </c>
      <c r="K56" s="51" t="str">
        <f t="shared" si="79"/>
        <v>cash,200|100;cash,250|50;cash,300|25;cash,400|10;prop,704,5|300;prop,704,10|150;pack,703|350;pack,408|100</v>
      </c>
      <c r="L56" s="51" t="str">
        <f t="shared" si="80"/>
        <v>prop,704,2|200;pack,702|120;pack,703|20;pack,406|60;pack,407|20;prop,322,1|20;prop,323,1|5</v>
      </c>
      <c r="M56" s="51" t="str">
        <f t="shared" si="81"/>
        <v>prop,701,1|20;pack,701|65;pack,702|65;pack,410|10;pack,411|50;pack,412|10;pack,413|10;coin,2060|100;pack,10453|100</v>
      </c>
      <c r="N56" s="51" t="str">
        <f t="shared" si="5"/>
        <v>pack,701|140;pack,702|30;coin,1030|100;pack,10353|100;pack,10553|100</v>
      </c>
      <c r="O56" s="147">
        <v>80053</v>
      </c>
      <c r="P56" s="147">
        <f t="shared" ref="P56:R56" si="230">O56+100</f>
        <v>80153</v>
      </c>
      <c r="Q56" s="147">
        <f t="shared" si="230"/>
        <v>80253</v>
      </c>
      <c r="R56" s="147">
        <f t="shared" si="230"/>
        <v>80353</v>
      </c>
      <c r="S56" s="51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1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pack,304|10;pack,303|100;prop,704,2|200;pack,702|120;pack,703|20;pack,406|60;pack,407|20;prop,322,1|20;prop,323,1|5</v>
      </c>
      <c r="U56" s="51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1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147" t="s">
        <v>2024</v>
      </c>
      <c r="X56" s="147"/>
      <c r="Y56" s="147"/>
      <c r="AA56" s="52" t="s">
        <v>231</v>
      </c>
      <c r="AD56" s="51" t="str">
        <f t="shared" si="87"/>
        <v/>
      </c>
      <c r="AE56" s="51" t="str">
        <f t="shared" si="88"/>
        <v>cash,200|100;cash,250|50;cash,300|25;cash,400|10;prop,704,5|300;prop,704,10|150;pack,703|250</v>
      </c>
      <c r="AF56" s="51" t="str">
        <f t="shared" si="87"/>
        <v/>
      </c>
      <c r="AG56" s="51" t="str">
        <f t="shared" si="89"/>
        <v>cash,200|100;cash,250|50;cash,300|25;cash,400|10;prop,704,5|300;prop,704,10|150;pack,703|250</v>
      </c>
      <c r="AH56" s="51" t="str">
        <f t="shared" ref="AH56" si="231">IF(OR($AC25="",AH25=""),"",$AC25&amp;"|"&amp;AH25)</f>
        <v/>
      </c>
      <c r="AI56" s="51" t="str">
        <f t="shared" si="91"/>
        <v>cash,200|100;cash,250|50;cash,300|25;cash,400|10;prop,704,5|300;prop,704,10|150;pack,703|350;pack,408|100</v>
      </c>
      <c r="AJ56" s="51" t="str">
        <f t="shared" ref="AJ56" si="232">IF(OR($AC25="",AJ25=""),"",$AC25&amp;"|"&amp;AJ25)</f>
        <v>prop,322,1|50</v>
      </c>
      <c r="AK56" s="51" t="str">
        <f t="shared" si="93"/>
        <v>prop,704,2|150;pack,406|60;pack,407|10;prop,322,1|50</v>
      </c>
      <c r="AL56" s="51" t="str">
        <f t="shared" ref="AL56" si="233">IF(OR($AC25="",AL25=""),"",$AC25&amp;"|"&amp;AL25)</f>
        <v>prop,322,1|50</v>
      </c>
      <c r="AM56" s="51" t="str">
        <f t="shared" si="95"/>
        <v>prop,704,2|150;pack,702|90;pack,703|20;pack,406|60;pack,407|10;prop,322,1|50</v>
      </c>
      <c r="AN56" s="51" t="str">
        <f t="shared" si="96"/>
        <v>prop,322,1|20</v>
      </c>
      <c r="AO56" s="51" t="str">
        <f t="shared" si="97"/>
        <v>prop,704,2|200;pack,702|120;pack,703|20;pack,406|60;pack,407|20;prop,322,1|20</v>
      </c>
      <c r="AP56" s="51" t="str">
        <f t="shared" ref="AP56" si="234">IF(OR($AC25="",AP25=""),"",$AC25&amp;"|"&amp;AP25)</f>
        <v/>
      </c>
      <c r="AQ56" s="51" t="str">
        <f t="shared" si="99"/>
        <v>prop,701,1|20</v>
      </c>
      <c r="AR56" s="51" t="str">
        <f t="shared" ref="AR56" si="235">IF(OR($AC25="",AR25=""),"",$AC25&amp;"|"&amp;AR25)</f>
        <v/>
      </c>
      <c r="AS56" s="51" t="str">
        <f t="shared" si="101"/>
        <v>prop,701,1|20;pack,701|40;pack,702|40</v>
      </c>
      <c r="AT56" s="51" t="str">
        <f t="shared" si="102"/>
        <v/>
      </c>
      <c r="AU56" s="51" t="str">
        <f t="shared" si="103"/>
        <v>prop,701,1|20;pack,701|65;pack,702|65</v>
      </c>
      <c r="AV56" s="51" t="str">
        <f t="shared" ref="AV56" si="236">IF(OR($AC25="",AV25=""),"",$AC25&amp;"|"&amp;AV25)</f>
        <v/>
      </c>
      <c r="AW56" s="51" t="str">
        <f t="shared" si="105"/>
        <v>prop,701,1|1</v>
      </c>
      <c r="AX56" s="51" t="str">
        <f t="shared" ref="AX56" si="237">IF(OR($AC25="",AX25=""),"",$AC25&amp;"|"&amp;AX25)</f>
        <v/>
      </c>
      <c r="AY56" s="51" t="str">
        <f t="shared" si="107"/>
        <v>pack,701|150;pack,702|30</v>
      </c>
      <c r="AZ56" s="51" t="str">
        <f t="shared" si="108"/>
        <v/>
      </c>
      <c r="BA56" s="51" t="str">
        <f t="shared" si="109"/>
        <v>pack,701|140;pack,702|30</v>
      </c>
    </row>
    <row r="57" spans="1:58" x14ac:dyDescent="0.15">
      <c r="A57" s="147">
        <f>怪物产出!A57</f>
        <v>54</v>
      </c>
      <c r="B57" s="147">
        <f>怪物产出!B57</f>
        <v>12</v>
      </c>
      <c r="C57" s="147">
        <f t="shared" si="4"/>
        <v>6</v>
      </c>
      <c r="D57" s="147" t="str">
        <f>价值设定!N56</f>
        <v>coin,1040</v>
      </c>
      <c r="E57" s="147" t="str">
        <f>价值设定!O56</f>
        <v>coin,2080</v>
      </c>
      <c r="F57" s="147" t="str">
        <f>价值设定!P56</f>
        <v>coin,5200</v>
      </c>
      <c r="G57" s="51">
        <v>10354</v>
      </c>
      <c r="H57" s="51">
        <v>10454</v>
      </c>
      <c r="I57" s="51" t="str">
        <f t="shared" si="78"/>
        <v>prop,202,2|20;prop,203,2|35;prop,204,1|30;prop,205,1|10;prop,206,1|5</v>
      </c>
      <c r="J57" s="51">
        <v>10554</v>
      </c>
      <c r="K57" s="51" t="str">
        <f t="shared" si="79"/>
        <v>cash,200|100;cash,250|50;cash,300|25;cash,400|10;prop,704,5|300;prop,704,10|150;pack,703|350;pack,408|100</v>
      </c>
      <c r="L57" s="51" t="str">
        <f t="shared" si="80"/>
        <v>prop,704,2|200;pack,702|120;pack,703|20;pack,406|60;pack,407|20;prop,322,1|20;prop,323,1|5</v>
      </c>
      <c r="M57" s="51" t="str">
        <f t="shared" si="81"/>
        <v>prop,701,1|20;pack,701|65;pack,702|65;pack,410|10;pack,411|50;pack,412|10;pack,413|10;coin,2080|100;pack,10454|100</v>
      </c>
      <c r="N57" s="51" t="str">
        <f t="shared" si="5"/>
        <v>pack,701|140;pack,702|30;coin,1040|100;pack,10354|100;pack,10554|100</v>
      </c>
      <c r="O57" s="147">
        <v>80054</v>
      </c>
      <c r="P57" s="147">
        <f t="shared" ref="P57:R57" si="238">O57+100</f>
        <v>80154</v>
      </c>
      <c r="Q57" s="147">
        <f t="shared" si="238"/>
        <v>80254</v>
      </c>
      <c r="R57" s="147">
        <f t="shared" si="238"/>
        <v>80354</v>
      </c>
      <c r="S57" s="51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1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pack,304|10;pack,303|100;prop,704,2|200;pack,702|120;pack,703|20;pack,406|60;pack,407|20;prop,322,1|20;prop,323,1|5</v>
      </c>
      <c r="U57" s="51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1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147" t="s">
        <v>2024</v>
      </c>
      <c r="X57" s="147"/>
      <c r="Y57" s="147"/>
      <c r="AA57" s="52" t="s">
        <v>232</v>
      </c>
      <c r="AD57" s="51" t="str">
        <f t="shared" si="87"/>
        <v/>
      </c>
      <c r="AE57" s="51" t="str">
        <f t="shared" si="88"/>
        <v>cash,200|100;cash,250|50;cash,300|25;cash,400|10;prop,704,5|300;prop,704,10|150;pack,703|250</v>
      </c>
      <c r="AF57" s="51" t="str">
        <f t="shared" si="87"/>
        <v/>
      </c>
      <c r="AG57" s="51" t="str">
        <f t="shared" si="89"/>
        <v>cash,200|100;cash,250|50;cash,300|25;cash,400|10;prop,704,5|300;prop,704,10|150;pack,703|250</v>
      </c>
      <c r="AH57" s="51" t="str">
        <f t="shared" ref="AH57" si="239">IF(OR($AC26="",AH26=""),"",$AC26&amp;"|"&amp;AH26)</f>
        <v/>
      </c>
      <c r="AI57" s="51" t="str">
        <f t="shared" si="91"/>
        <v>cash,200|100;cash,250|50;cash,300|25;cash,400|10;prop,704,5|300;prop,704,10|150;pack,703|350;pack,408|100</v>
      </c>
      <c r="AJ57" s="51" t="str">
        <f t="shared" ref="AJ57" si="240">IF(OR($AC26="",AJ26=""),"",$AC26&amp;"|"&amp;AJ26)</f>
        <v/>
      </c>
      <c r="AK57" s="51" t="str">
        <f t="shared" si="93"/>
        <v>prop,704,2|150;pack,406|60;pack,407|10;prop,322,1|50</v>
      </c>
      <c r="AL57" s="51" t="str">
        <f t="shared" ref="AL57" si="241">IF(OR($AC26="",AL26=""),"",$AC26&amp;"|"&amp;AL26)</f>
        <v/>
      </c>
      <c r="AM57" s="51" t="str">
        <f t="shared" si="95"/>
        <v>prop,704,2|150;pack,702|90;pack,703|20;pack,406|60;pack,407|10;prop,322,1|50</v>
      </c>
      <c r="AN57" s="51" t="str">
        <f t="shared" si="96"/>
        <v>prop,323,1|5</v>
      </c>
      <c r="AO57" s="51" t="str">
        <f t="shared" si="97"/>
        <v>prop,704,2|200;pack,702|120;pack,703|20;pack,406|60;pack,407|20;prop,322,1|20;prop,323,1|5</v>
      </c>
      <c r="AP57" s="51" t="str">
        <f t="shared" ref="AP57" si="242">IF(OR($AC26="",AP26=""),"",$AC26&amp;"|"&amp;AP26)</f>
        <v/>
      </c>
      <c r="AQ57" s="51" t="str">
        <f t="shared" si="99"/>
        <v>prop,701,1|20</v>
      </c>
      <c r="AR57" s="51" t="str">
        <f t="shared" ref="AR57" si="243">IF(OR($AC26="",AR26=""),"",$AC26&amp;"|"&amp;AR26)</f>
        <v/>
      </c>
      <c r="AS57" s="51" t="str">
        <f t="shared" si="101"/>
        <v>prop,701,1|20;pack,701|40;pack,702|40</v>
      </c>
      <c r="AT57" s="51" t="str">
        <f t="shared" si="102"/>
        <v/>
      </c>
      <c r="AU57" s="51" t="str">
        <f t="shared" si="103"/>
        <v>prop,701,1|20;pack,701|65;pack,702|65</v>
      </c>
      <c r="AV57" s="51" t="str">
        <f t="shared" ref="AV57" si="244">IF(OR($AC26="",AV26=""),"",$AC26&amp;"|"&amp;AV26)</f>
        <v/>
      </c>
      <c r="AW57" s="51" t="str">
        <f t="shared" si="105"/>
        <v>prop,701,1|1</v>
      </c>
      <c r="AX57" s="51" t="str">
        <f t="shared" ref="AX57" si="245">IF(OR($AC26="",AX26=""),"",$AC26&amp;"|"&amp;AX26)</f>
        <v/>
      </c>
      <c r="AY57" s="51" t="str">
        <f t="shared" si="107"/>
        <v>pack,701|150;pack,702|30</v>
      </c>
      <c r="AZ57" s="51" t="str">
        <f t="shared" si="108"/>
        <v/>
      </c>
      <c r="BA57" s="51" t="str">
        <f t="shared" si="109"/>
        <v>pack,701|140;pack,702|30</v>
      </c>
    </row>
    <row r="58" spans="1:58" x14ac:dyDescent="0.15">
      <c r="A58" s="147">
        <f>怪物产出!A58</f>
        <v>55</v>
      </c>
      <c r="B58" s="147">
        <f>怪物产出!B58</f>
        <v>12</v>
      </c>
      <c r="C58" s="147">
        <f t="shared" si="4"/>
        <v>6</v>
      </c>
      <c r="D58" s="147" t="str">
        <f>价值设定!N57</f>
        <v>coin,1050</v>
      </c>
      <c r="E58" s="147" t="str">
        <f>价值设定!O57</f>
        <v>coin,2100</v>
      </c>
      <c r="F58" s="147" t="str">
        <f>价值设定!P57</f>
        <v>coin,5250</v>
      </c>
      <c r="G58" s="51">
        <v>10355</v>
      </c>
      <c r="H58" s="51">
        <v>10455</v>
      </c>
      <c r="I58" s="51" t="str">
        <f t="shared" si="78"/>
        <v>prop,202,2|20;prop,203,2|35;prop,204,1|30;prop,205,1|10;prop,206,1|5</v>
      </c>
      <c r="J58" s="51">
        <v>10555</v>
      </c>
      <c r="K58" s="51" t="str">
        <f t="shared" si="79"/>
        <v>cash,200|100;cash,250|50;cash,300|25;cash,400|10;prop,704,5|300;prop,704,10|150;pack,703|350;pack,408|100</v>
      </c>
      <c r="L58" s="51" t="str">
        <f t="shared" si="80"/>
        <v>prop,704,2|200;pack,702|120;pack,703|20;pack,406|60;pack,407|20;prop,322,1|20;prop,323,1|5</v>
      </c>
      <c r="M58" s="51" t="str">
        <f t="shared" si="81"/>
        <v>prop,701,1|20;pack,701|65;pack,702|65;pack,410|10;pack,411|50;pack,412|10;pack,413|10;coin,2100|100;pack,10455|100</v>
      </c>
      <c r="N58" s="51" t="str">
        <f t="shared" si="5"/>
        <v>pack,701|140;pack,702|30;coin,1050|100;pack,10355|100;pack,10555|100</v>
      </c>
      <c r="O58" s="147">
        <v>80055</v>
      </c>
      <c r="P58" s="147">
        <f t="shared" ref="P58:R58" si="246">O58+100</f>
        <v>80155</v>
      </c>
      <c r="Q58" s="147">
        <f t="shared" si="246"/>
        <v>80255</v>
      </c>
      <c r="R58" s="147">
        <f t="shared" si="246"/>
        <v>80355</v>
      </c>
      <c r="S58" s="51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1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pack,304|10;pack,303|100;prop,704,2|200;pack,702|120;pack,703|20;pack,406|60;pack,407|20;prop,322,1|20;prop,323,1|5</v>
      </c>
      <c r="U58" s="51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1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147" t="s">
        <v>2024</v>
      </c>
      <c r="X58" s="147"/>
      <c r="Y58" s="147"/>
      <c r="AD58" s="51" t="str">
        <f t="shared" si="87"/>
        <v/>
      </c>
      <c r="AE58" s="51" t="str">
        <f t="shared" si="88"/>
        <v>cash,200|100;cash,250|50;cash,300|25;cash,400|10;prop,704,5|300;prop,704,10|150;pack,703|250</v>
      </c>
      <c r="AF58" s="51" t="str">
        <f t="shared" si="87"/>
        <v/>
      </c>
      <c r="AG58" s="51" t="str">
        <f t="shared" si="89"/>
        <v>cash,200|100;cash,250|50;cash,300|25;cash,400|10;prop,704,5|300;prop,704,10|150;pack,703|250</v>
      </c>
      <c r="AH58" s="51" t="str">
        <f t="shared" ref="AH58" si="247">IF(OR($AC27="",AH27=""),"",$AC27&amp;"|"&amp;AH27)</f>
        <v/>
      </c>
      <c r="AI58" s="51" t="str">
        <f t="shared" si="91"/>
        <v>cash,200|100;cash,250|50;cash,300|25;cash,400|10;prop,704,5|300;prop,704,10|150;pack,703|350;pack,408|100</v>
      </c>
      <c r="AJ58" s="51" t="str">
        <f t="shared" ref="AJ58" si="248">IF(OR($AC27="",AJ27=""),"",$AC27&amp;"|"&amp;AJ27)</f>
        <v/>
      </c>
      <c r="AK58" s="51" t="str">
        <f t="shared" si="93"/>
        <v>prop,704,2|150;pack,406|60;pack,407|10;prop,322,1|50</v>
      </c>
      <c r="AL58" s="51" t="str">
        <f t="shared" ref="AL58" si="249">IF(OR($AC27="",AL27=""),"",$AC27&amp;"|"&amp;AL27)</f>
        <v/>
      </c>
      <c r="AM58" s="51" t="str">
        <f t="shared" si="95"/>
        <v>prop,704,2|150;pack,702|90;pack,703|20;pack,406|60;pack,407|10;prop,322,1|50</v>
      </c>
      <c r="AN58" s="51" t="str">
        <f t="shared" si="96"/>
        <v/>
      </c>
      <c r="AO58" s="51" t="str">
        <f t="shared" si="97"/>
        <v>prop,704,2|200;pack,702|120;pack,703|20;pack,406|60;pack,407|20;prop,322,1|20;prop,323,1|5</v>
      </c>
      <c r="AP58" s="51" t="str">
        <f t="shared" ref="AP58" si="250">IF(OR($AC27="",AP27=""),"",$AC27&amp;"|"&amp;AP27)</f>
        <v/>
      </c>
      <c r="AQ58" s="51" t="str">
        <f t="shared" si="99"/>
        <v>prop,701,1|20</v>
      </c>
      <c r="AR58" s="51" t="str">
        <f t="shared" ref="AR58" si="251">IF(OR($AC27="",AR27=""),"",$AC27&amp;"|"&amp;AR27)</f>
        <v/>
      </c>
      <c r="AS58" s="51" t="str">
        <f t="shared" si="101"/>
        <v>prop,701,1|20;pack,701|40;pack,702|40</v>
      </c>
      <c r="AT58" s="51" t="str">
        <f t="shared" si="102"/>
        <v/>
      </c>
      <c r="AU58" s="51" t="str">
        <f t="shared" si="103"/>
        <v>prop,701,1|20;pack,701|65;pack,702|65</v>
      </c>
      <c r="AV58" s="51" t="str">
        <f t="shared" ref="AV58" si="252">IF(OR($AC27="",AV27=""),"",$AC27&amp;"|"&amp;AV27)</f>
        <v/>
      </c>
      <c r="AW58" s="51" t="str">
        <f t="shared" si="105"/>
        <v>prop,701,1|1</v>
      </c>
      <c r="AX58" s="51" t="str">
        <f t="shared" ref="AX58" si="253">IF(OR($AC27="",AX27=""),"",$AC27&amp;"|"&amp;AX27)</f>
        <v/>
      </c>
      <c r="AY58" s="51" t="str">
        <f t="shared" si="107"/>
        <v>pack,701|150;pack,702|30</v>
      </c>
      <c r="AZ58" s="51" t="str">
        <f t="shared" si="108"/>
        <v/>
      </c>
      <c r="BA58" s="51" t="str">
        <f t="shared" si="109"/>
        <v>pack,701|140;pack,702|30</v>
      </c>
    </row>
    <row r="59" spans="1:58" x14ac:dyDescent="0.15">
      <c r="A59" s="147">
        <f>怪物产出!A59</f>
        <v>56</v>
      </c>
      <c r="B59" s="147">
        <f>怪物产出!B59</f>
        <v>12</v>
      </c>
      <c r="C59" s="147">
        <f t="shared" si="4"/>
        <v>6</v>
      </c>
      <c r="D59" s="147" t="str">
        <f>价值设定!N58</f>
        <v>coin,1060</v>
      </c>
      <c r="E59" s="147" t="str">
        <f>价值设定!O58</f>
        <v>coin,2120</v>
      </c>
      <c r="F59" s="147" t="str">
        <f>价值设定!P58</f>
        <v>coin,5300</v>
      </c>
      <c r="G59" s="51">
        <v>10356</v>
      </c>
      <c r="H59" s="51">
        <v>10456</v>
      </c>
      <c r="I59" s="51" t="str">
        <f t="shared" si="78"/>
        <v>prop,202,2|20;prop,203,2|35;prop,204,1|30;prop,205,1|10;prop,206,1|5</v>
      </c>
      <c r="J59" s="51">
        <v>10556</v>
      </c>
      <c r="K59" s="51" t="str">
        <f t="shared" si="79"/>
        <v>cash,200|100;cash,250|50;cash,300|25;cash,400|10;prop,704,5|300;prop,704,10|150;pack,703|350;pack,408|100</v>
      </c>
      <c r="L59" s="51" t="str">
        <f t="shared" si="80"/>
        <v>prop,704,2|200;pack,702|120;pack,703|20;pack,406|60;pack,407|20;prop,322,1|20;prop,323,1|5</v>
      </c>
      <c r="M59" s="51" t="str">
        <f t="shared" si="81"/>
        <v>prop,701,1|20;pack,701|65;pack,702|65;pack,410|10;pack,411|50;pack,412|10;pack,413|10;coin,2120|100;pack,10456|100</v>
      </c>
      <c r="N59" s="51" t="str">
        <f t="shared" si="5"/>
        <v>pack,701|140;pack,702|30;coin,1060|100;pack,10356|100;pack,10556|100</v>
      </c>
      <c r="O59" s="147">
        <v>80056</v>
      </c>
      <c r="P59" s="147">
        <f t="shared" ref="P59:R59" si="254">O59+100</f>
        <v>80156</v>
      </c>
      <c r="Q59" s="147">
        <f t="shared" si="254"/>
        <v>80256</v>
      </c>
      <c r="R59" s="147">
        <f t="shared" si="254"/>
        <v>80356</v>
      </c>
      <c r="S59" s="51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1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pack,304|10;pack,303|100;prop,704,2|200;pack,702|120;pack,703|20;pack,406|60;pack,407|20;prop,322,1|20;prop,323,1|5</v>
      </c>
      <c r="U59" s="51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1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147" t="s">
        <v>2024</v>
      </c>
      <c r="X59" s="147"/>
      <c r="Y59" s="147"/>
      <c r="AA59" s="52" t="s">
        <v>257</v>
      </c>
      <c r="AD59" s="51" t="str">
        <f t="shared" si="87"/>
        <v/>
      </c>
      <c r="AE59" s="51" t="str">
        <f t="shared" si="88"/>
        <v>cash,200|100;cash,250|50;cash,300|25;cash,400|10;prop,704,5|300;prop,704,10|150;pack,703|250</v>
      </c>
      <c r="AF59" s="51" t="str">
        <f t="shared" si="87"/>
        <v/>
      </c>
      <c r="AG59" s="51" t="str">
        <f t="shared" si="89"/>
        <v>cash,200|100;cash,250|50;cash,300|25;cash,400|10;prop,704,5|300;prop,704,10|150;pack,703|250</v>
      </c>
      <c r="AH59" s="51" t="str">
        <f t="shared" ref="AH59" si="255">IF(OR($AC28="",AH28=""),"",$AC28&amp;"|"&amp;AH28)</f>
        <v/>
      </c>
      <c r="AI59" s="51" t="str">
        <f t="shared" si="91"/>
        <v>cash,200|100;cash,250|50;cash,300|25;cash,400|10;prop,704,5|300;prop,704,10|150;pack,703|350;pack,408|100</v>
      </c>
      <c r="AJ59" s="51" t="str">
        <f t="shared" ref="AJ59" si="256">IF(OR($AC28="",AJ28=""),"",$AC28&amp;"|"&amp;AJ28)</f>
        <v/>
      </c>
      <c r="AK59" s="51" t="str">
        <f t="shared" si="93"/>
        <v>prop,704,2|150;pack,406|60;pack,407|10;prop,322,1|50</v>
      </c>
      <c r="AL59" s="51" t="str">
        <f t="shared" ref="AL59" si="257">IF(OR($AC28="",AL28=""),"",$AC28&amp;"|"&amp;AL28)</f>
        <v/>
      </c>
      <c r="AM59" s="51" t="str">
        <f t="shared" si="95"/>
        <v>prop,704,2|150;pack,702|90;pack,703|20;pack,406|60;pack,407|10;prop,322,1|50</v>
      </c>
      <c r="AN59" s="51" t="str">
        <f t="shared" si="96"/>
        <v/>
      </c>
      <c r="AO59" s="51" t="str">
        <f t="shared" si="97"/>
        <v>prop,704,2|200;pack,702|120;pack,703|20;pack,406|60;pack,407|20;prop,322,1|20;prop,323,1|5</v>
      </c>
      <c r="AP59" s="51" t="str">
        <f t="shared" ref="AP59" si="258">IF(OR($AC28="",AP28=""),"",$AC28&amp;"|"&amp;AP28)</f>
        <v>pack,409|50</v>
      </c>
      <c r="AQ59" s="51" t="str">
        <f t="shared" si="99"/>
        <v>prop,701,1|20;pack,409|50</v>
      </c>
      <c r="AR59" s="51" t="str">
        <f t="shared" ref="AR59" si="259">IF(OR($AC28="",AR28=""),"",$AC28&amp;"|"&amp;AR28)</f>
        <v>pack,409|50</v>
      </c>
      <c r="AS59" s="51" t="str">
        <f t="shared" si="101"/>
        <v>prop,701,1|20;pack,701|40;pack,702|40;pack,409|50</v>
      </c>
      <c r="AT59" s="51" t="str">
        <f t="shared" si="102"/>
        <v/>
      </c>
      <c r="AU59" s="51" t="str">
        <f t="shared" si="103"/>
        <v>prop,701,1|20;pack,701|65;pack,702|65</v>
      </c>
      <c r="AV59" s="51" t="str">
        <f t="shared" ref="AV59" si="260">IF(OR($AC28="",AV28=""),"",$AC28&amp;"|"&amp;AV28)</f>
        <v/>
      </c>
      <c r="AW59" s="51" t="str">
        <f t="shared" si="105"/>
        <v>prop,701,1|1</v>
      </c>
      <c r="AX59" s="51" t="str">
        <f t="shared" ref="AX59" si="261">IF(OR($AC28="",AX28=""),"",$AC28&amp;"|"&amp;AX28)</f>
        <v/>
      </c>
      <c r="AY59" s="51" t="str">
        <f t="shared" si="107"/>
        <v>pack,701|150;pack,702|30</v>
      </c>
      <c r="AZ59" s="51" t="str">
        <f t="shared" si="108"/>
        <v/>
      </c>
      <c r="BA59" s="51" t="str">
        <f t="shared" si="109"/>
        <v>pack,701|140;pack,702|30</v>
      </c>
    </row>
    <row r="60" spans="1:58" x14ac:dyDescent="0.15">
      <c r="A60" s="147">
        <f>怪物产出!A60</f>
        <v>57</v>
      </c>
      <c r="B60" s="147">
        <f>怪物产出!B60</f>
        <v>12</v>
      </c>
      <c r="C60" s="147">
        <f t="shared" si="4"/>
        <v>6</v>
      </c>
      <c r="D60" s="147" t="str">
        <f>价值设定!N59</f>
        <v>coin,1070</v>
      </c>
      <c r="E60" s="147" t="str">
        <f>价值设定!O59</f>
        <v>coin,2140</v>
      </c>
      <c r="F60" s="147" t="str">
        <f>价值设定!P59</f>
        <v>coin,5350</v>
      </c>
      <c r="G60" s="51">
        <v>10357</v>
      </c>
      <c r="H60" s="51">
        <v>10457</v>
      </c>
      <c r="I60" s="51" t="str">
        <f t="shared" si="78"/>
        <v>prop,202,2|20;prop,203,2|35;prop,204,1|30;prop,205,1|10;prop,206,1|5</v>
      </c>
      <c r="J60" s="51">
        <v>10557</v>
      </c>
      <c r="K60" s="51" t="str">
        <f t="shared" si="79"/>
        <v>cash,200|100;cash,250|50;cash,300|25;cash,400|10;prop,704,5|300;prop,704,10|150;pack,703|350;pack,408|100</v>
      </c>
      <c r="L60" s="51" t="str">
        <f t="shared" si="80"/>
        <v>prop,704,2|200;pack,702|120;pack,703|20;pack,406|60;pack,407|20;prop,322,1|20;prop,323,1|5</v>
      </c>
      <c r="M60" s="51" t="str">
        <f t="shared" si="81"/>
        <v>prop,701,1|20;pack,701|65;pack,702|65;pack,410|10;pack,411|50;pack,412|10;pack,413|10;coin,2140|100;pack,10457|100</v>
      </c>
      <c r="N60" s="51" t="str">
        <f t="shared" si="5"/>
        <v>pack,701|140;pack,702|30;coin,1070|100;pack,10357|100;pack,10557|100</v>
      </c>
      <c r="O60" s="147">
        <v>80057</v>
      </c>
      <c r="P60" s="147">
        <f t="shared" ref="P60:R60" si="262">O60+100</f>
        <v>80157</v>
      </c>
      <c r="Q60" s="147">
        <f t="shared" si="262"/>
        <v>80257</v>
      </c>
      <c r="R60" s="147">
        <f t="shared" si="262"/>
        <v>80357</v>
      </c>
      <c r="S60" s="51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1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pack,304|10;pack,303|100;prop,704,2|200;pack,702|120;pack,703|20;pack,406|60;pack,407|20;prop,322,1|20;prop,323,1|5</v>
      </c>
      <c r="U60" s="51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1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147" t="s">
        <v>2024</v>
      </c>
      <c r="X60" s="147"/>
      <c r="Y60" s="147"/>
      <c r="AA60" s="52" t="s">
        <v>258</v>
      </c>
      <c r="AD60" s="51" t="str">
        <f t="shared" si="87"/>
        <v/>
      </c>
      <c r="AE60" s="51" t="str">
        <f t="shared" si="88"/>
        <v>cash,200|100;cash,250|50;cash,300|25;cash,400|10;prop,704,5|300;prop,704,10|150;pack,703|250</v>
      </c>
      <c r="AF60" s="51" t="str">
        <f t="shared" si="87"/>
        <v/>
      </c>
      <c r="AG60" s="51" t="str">
        <f t="shared" si="89"/>
        <v>cash,200|100;cash,250|50;cash,300|25;cash,400|10;prop,704,5|300;prop,704,10|150;pack,703|250</v>
      </c>
      <c r="AH60" s="51" t="str">
        <f t="shared" ref="AH60" si="263">IF(OR($AC29="",AH29=""),"",$AC29&amp;"|"&amp;AH29)</f>
        <v/>
      </c>
      <c r="AI60" s="51" t="str">
        <f t="shared" si="91"/>
        <v>cash,200|100;cash,250|50;cash,300|25;cash,400|10;prop,704,5|300;prop,704,10|150;pack,703|350;pack,408|100</v>
      </c>
      <c r="AJ60" s="51" t="str">
        <f t="shared" ref="AJ60" si="264">IF(OR($AC29="",AJ29=""),"",$AC29&amp;"|"&amp;AJ29)</f>
        <v/>
      </c>
      <c r="AK60" s="51" t="str">
        <f t="shared" si="93"/>
        <v>prop,704,2|150;pack,406|60;pack,407|10;prop,322,1|50</v>
      </c>
      <c r="AL60" s="51" t="str">
        <f t="shared" ref="AL60" si="265">IF(OR($AC29="",AL29=""),"",$AC29&amp;"|"&amp;AL29)</f>
        <v/>
      </c>
      <c r="AM60" s="51" t="str">
        <f t="shared" si="95"/>
        <v>prop,704,2|150;pack,702|90;pack,703|20;pack,406|60;pack,407|10;prop,322,1|50</v>
      </c>
      <c r="AN60" s="51" t="str">
        <f t="shared" si="96"/>
        <v/>
      </c>
      <c r="AO60" s="51" t="str">
        <f t="shared" si="97"/>
        <v>prop,704,2|200;pack,702|120;pack,703|20;pack,406|60;pack,407|20;prop,322,1|20;prop,323,1|5</v>
      </c>
      <c r="AP60" s="51" t="str">
        <f t="shared" ref="AP60" si="266">IF(OR($AC29="",AP29=""),"",$AC29&amp;"|"&amp;AP29)</f>
        <v/>
      </c>
      <c r="AQ60" s="51" t="str">
        <f t="shared" si="99"/>
        <v>prop,701,1|20;pack,409|50</v>
      </c>
      <c r="AR60" s="51" t="str">
        <f t="shared" ref="AR60" si="267">IF(OR($AC29="",AR29=""),"",$AC29&amp;"|"&amp;AR29)</f>
        <v/>
      </c>
      <c r="AS60" s="51" t="str">
        <f t="shared" si="101"/>
        <v>prop,701,1|20;pack,701|40;pack,702|40;pack,409|50</v>
      </c>
      <c r="AT60" s="51" t="str">
        <f t="shared" si="102"/>
        <v>pack,410|10</v>
      </c>
      <c r="AU60" s="51" t="str">
        <f t="shared" si="103"/>
        <v>prop,701,1|20;pack,701|65;pack,702|65;pack,410|10</v>
      </c>
      <c r="AV60" s="51" t="str">
        <f t="shared" ref="AV60" si="268">IF(OR($AC29="",AV29=""),"",$AC29&amp;"|"&amp;AV29)</f>
        <v/>
      </c>
      <c r="AW60" s="51" t="str">
        <f t="shared" si="105"/>
        <v>prop,701,1|1</v>
      </c>
      <c r="AX60" s="51" t="str">
        <f t="shared" ref="AX60" si="269">IF(OR($AC29="",AX29=""),"",$AC29&amp;"|"&amp;AX29)</f>
        <v/>
      </c>
      <c r="AY60" s="51" t="str">
        <f t="shared" si="107"/>
        <v>pack,701|150;pack,702|30</v>
      </c>
      <c r="AZ60" s="51" t="str">
        <f t="shared" si="108"/>
        <v/>
      </c>
      <c r="BA60" s="51" t="str">
        <f t="shared" si="109"/>
        <v>pack,701|140;pack,702|30</v>
      </c>
    </row>
    <row r="61" spans="1:58" x14ac:dyDescent="0.15">
      <c r="A61" s="147">
        <f>怪物产出!A61</f>
        <v>58</v>
      </c>
      <c r="B61" s="147">
        <f>怪物产出!B61</f>
        <v>12</v>
      </c>
      <c r="C61" s="147">
        <f t="shared" si="4"/>
        <v>6</v>
      </c>
      <c r="D61" s="147" t="str">
        <f>价值设定!N60</f>
        <v>coin,1080</v>
      </c>
      <c r="E61" s="147" t="str">
        <f>价值设定!O60</f>
        <v>coin,2160</v>
      </c>
      <c r="F61" s="147" t="str">
        <f>价值设定!P60</f>
        <v>coin,5400</v>
      </c>
      <c r="G61" s="51">
        <v>10358</v>
      </c>
      <c r="H61" s="51">
        <v>10458</v>
      </c>
      <c r="I61" s="51" t="str">
        <f t="shared" si="78"/>
        <v>prop,202,2|20;prop,203,2|35;prop,204,1|30;prop,205,1|10;prop,206,1|5</v>
      </c>
      <c r="J61" s="51">
        <v>10558</v>
      </c>
      <c r="K61" s="51" t="str">
        <f t="shared" si="79"/>
        <v>cash,200|100;cash,250|50;cash,300|25;cash,400|10;prop,704,5|300;prop,704,10|150;pack,703|350;pack,408|100</v>
      </c>
      <c r="L61" s="51" t="str">
        <f t="shared" si="80"/>
        <v>prop,704,2|200;pack,702|120;pack,703|20;pack,406|60;pack,407|20;prop,322,1|20;prop,323,1|5</v>
      </c>
      <c r="M61" s="51" t="str">
        <f t="shared" si="81"/>
        <v>prop,701,1|20;pack,701|65;pack,702|65;pack,410|10;pack,411|50;pack,412|10;pack,413|10;coin,2160|100;pack,10458|100</v>
      </c>
      <c r="N61" s="51" t="str">
        <f t="shared" si="5"/>
        <v>pack,701|140;pack,702|30;coin,1080|100;pack,10358|100;pack,10558|100</v>
      </c>
      <c r="O61" s="147">
        <v>80058</v>
      </c>
      <c r="P61" s="147">
        <f t="shared" ref="P61:R61" si="270">O61+100</f>
        <v>80158</v>
      </c>
      <c r="Q61" s="147">
        <f t="shared" si="270"/>
        <v>80258</v>
      </c>
      <c r="R61" s="147">
        <f t="shared" si="270"/>
        <v>80358</v>
      </c>
      <c r="S61" s="51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1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pack,304|10;pack,303|100;prop,704,2|200;pack,702|120;pack,703|20;pack,406|60;pack,407|20;prop,322,1|20;prop,323,1|5</v>
      </c>
      <c r="U61" s="51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1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147" t="s">
        <v>2024</v>
      </c>
      <c r="X61" s="147"/>
      <c r="Y61" s="147"/>
      <c r="AA61" s="52" t="s">
        <v>259</v>
      </c>
      <c r="AD61" s="51" t="str">
        <f t="shared" si="87"/>
        <v/>
      </c>
      <c r="AE61" s="51" t="str">
        <f t="shared" si="88"/>
        <v>cash,200|100;cash,250|50;cash,300|25;cash,400|10;prop,704,5|300;prop,704,10|150;pack,703|250</v>
      </c>
      <c r="AF61" s="51" t="str">
        <f t="shared" si="87"/>
        <v/>
      </c>
      <c r="AG61" s="51" t="str">
        <f t="shared" si="89"/>
        <v>cash,200|100;cash,250|50;cash,300|25;cash,400|10;prop,704,5|300;prop,704,10|150;pack,703|250</v>
      </c>
      <c r="AH61" s="51" t="str">
        <f t="shared" ref="AH61" si="271">IF(OR($AC30="",AH30=""),"",$AC30&amp;"|"&amp;AH30)</f>
        <v/>
      </c>
      <c r="AI61" s="51" t="str">
        <f t="shared" si="91"/>
        <v>cash,200|100;cash,250|50;cash,300|25;cash,400|10;prop,704,5|300;prop,704,10|150;pack,703|350;pack,408|100</v>
      </c>
      <c r="AJ61" s="51" t="str">
        <f t="shared" ref="AJ61" si="272">IF(OR($AC30="",AJ30=""),"",$AC30&amp;"|"&amp;AJ30)</f>
        <v/>
      </c>
      <c r="AK61" s="51" t="str">
        <f t="shared" si="93"/>
        <v>prop,704,2|150;pack,406|60;pack,407|10;prop,322,1|50</v>
      </c>
      <c r="AL61" s="51" t="str">
        <f t="shared" ref="AL61" si="273">IF(OR($AC30="",AL30=""),"",$AC30&amp;"|"&amp;AL30)</f>
        <v/>
      </c>
      <c r="AM61" s="51" t="str">
        <f t="shared" si="95"/>
        <v>prop,704,2|150;pack,702|90;pack,703|20;pack,406|60;pack,407|10;prop,322,1|50</v>
      </c>
      <c r="AN61" s="51" t="str">
        <f t="shared" si="96"/>
        <v/>
      </c>
      <c r="AO61" s="51" t="str">
        <f t="shared" si="97"/>
        <v>prop,704,2|200;pack,702|120;pack,703|20;pack,406|60;pack,407|20;prop,322,1|20;prop,323,1|5</v>
      </c>
      <c r="AP61" s="51" t="str">
        <f t="shared" ref="AP61" si="274">IF(OR($AC30="",AP30=""),"",$AC30&amp;"|"&amp;AP30)</f>
        <v>pack,411|50</v>
      </c>
      <c r="AQ61" s="51" t="str">
        <f t="shared" si="99"/>
        <v>prop,701,1|20;pack,409|50;pack,411|50</v>
      </c>
      <c r="AR61" s="51" t="str">
        <f t="shared" ref="AR61" si="275">IF(OR($AC30="",AR30=""),"",$AC30&amp;"|"&amp;AR30)</f>
        <v>pack,411|50</v>
      </c>
      <c r="AS61" s="51" t="str">
        <f t="shared" si="101"/>
        <v>prop,701,1|20;pack,701|40;pack,702|40;pack,409|50;pack,411|50</v>
      </c>
      <c r="AT61" s="51" t="str">
        <f t="shared" si="102"/>
        <v>pack,411|50</v>
      </c>
      <c r="AU61" s="51" t="str">
        <f t="shared" si="103"/>
        <v>prop,701,1|20;pack,701|65;pack,702|65;pack,410|10;pack,411|50</v>
      </c>
      <c r="AV61" s="51" t="str">
        <f t="shared" ref="AV61" si="276">IF(OR($AC30="",AV30=""),"",$AC30&amp;"|"&amp;AV30)</f>
        <v/>
      </c>
      <c r="AW61" s="51" t="str">
        <f t="shared" si="105"/>
        <v>prop,701,1|1</v>
      </c>
      <c r="AX61" s="51" t="str">
        <f t="shared" ref="AX61" si="277">IF(OR($AC30="",AX30=""),"",$AC30&amp;"|"&amp;AX30)</f>
        <v/>
      </c>
      <c r="AY61" s="51" t="str">
        <f t="shared" si="107"/>
        <v>pack,701|150;pack,702|30</v>
      </c>
      <c r="AZ61" s="51" t="str">
        <f t="shared" si="108"/>
        <v/>
      </c>
      <c r="BA61" s="51" t="str">
        <f t="shared" si="109"/>
        <v>pack,701|140;pack,702|30</v>
      </c>
    </row>
    <row r="62" spans="1:58" x14ac:dyDescent="0.15">
      <c r="A62" s="147">
        <f>怪物产出!A62</f>
        <v>59</v>
      </c>
      <c r="B62" s="147">
        <f>怪物产出!B62</f>
        <v>12</v>
      </c>
      <c r="C62" s="147">
        <f t="shared" si="4"/>
        <v>6</v>
      </c>
      <c r="D62" s="147" t="str">
        <f>价值设定!N61</f>
        <v>coin,1090</v>
      </c>
      <c r="E62" s="147" t="str">
        <f>价值设定!O61</f>
        <v>coin,2180</v>
      </c>
      <c r="F62" s="147" t="str">
        <f>价值设定!P61</f>
        <v>coin,5450</v>
      </c>
      <c r="G62" s="51">
        <v>10359</v>
      </c>
      <c r="H62" s="51">
        <v>10459</v>
      </c>
      <c r="I62" s="51" t="str">
        <f t="shared" si="78"/>
        <v>prop,202,2|20;prop,203,2|35;prop,204,1|30;prop,205,1|10;prop,206,1|5</v>
      </c>
      <c r="J62" s="51">
        <v>10559</v>
      </c>
      <c r="K62" s="51" t="str">
        <f t="shared" si="79"/>
        <v>cash,200|100;cash,250|50;cash,300|25;cash,400|10;prop,704,5|300;prop,704,10|150;pack,703|350;pack,408|100</v>
      </c>
      <c r="L62" s="51" t="str">
        <f t="shared" si="80"/>
        <v>prop,704,2|200;pack,702|120;pack,703|20;pack,406|60;pack,407|20;prop,322,1|20;prop,323,1|5</v>
      </c>
      <c r="M62" s="51" t="str">
        <f t="shared" si="81"/>
        <v>prop,701,1|20;pack,701|65;pack,702|65;pack,410|10;pack,411|50;pack,412|10;pack,413|10;coin,2180|100;pack,10459|100</v>
      </c>
      <c r="N62" s="51" t="str">
        <f t="shared" si="5"/>
        <v>pack,701|140;pack,702|30;coin,1090|100;pack,10359|100;pack,10559|100</v>
      </c>
      <c r="O62" s="147">
        <v>80059</v>
      </c>
      <c r="P62" s="147">
        <f t="shared" ref="P62:R62" si="278">O62+100</f>
        <v>80159</v>
      </c>
      <c r="Q62" s="147">
        <f t="shared" si="278"/>
        <v>80259</v>
      </c>
      <c r="R62" s="147">
        <f t="shared" si="278"/>
        <v>80359</v>
      </c>
      <c r="S62" s="51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1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pack,304|10;pack,303|100;prop,704,2|200;pack,702|120;pack,703|20;pack,406|60;pack,407|20;prop,322,1|20;prop,323,1|5</v>
      </c>
      <c r="U62" s="51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1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147" t="s">
        <v>2024</v>
      </c>
      <c r="X62" s="147"/>
      <c r="Y62" s="147"/>
      <c r="AA62" s="52" t="s">
        <v>261</v>
      </c>
      <c r="AD62" s="51" t="str">
        <f t="shared" si="87"/>
        <v/>
      </c>
      <c r="AE62" s="51" t="str">
        <f t="shared" si="88"/>
        <v>cash,200|100;cash,250|50;cash,300|25;cash,400|10;prop,704,5|300;prop,704,10|150;pack,703|250</v>
      </c>
      <c r="AF62" s="51" t="str">
        <f t="shared" si="87"/>
        <v/>
      </c>
      <c r="AG62" s="51" t="str">
        <f t="shared" si="89"/>
        <v>cash,200|100;cash,250|50;cash,300|25;cash,400|10;prop,704,5|300;prop,704,10|150;pack,703|250</v>
      </c>
      <c r="AH62" s="51" t="str">
        <f t="shared" ref="AH62" si="279">IF(OR($AC31="",AH31=""),"",$AC31&amp;"|"&amp;AH31)</f>
        <v/>
      </c>
      <c r="AI62" s="51" t="str">
        <f t="shared" si="91"/>
        <v>cash,200|100;cash,250|50;cash,300|25;cash,400|10;prop,704,5|300;prop,704,10|150;pack,703|350;pack,408|100</v>
      </c>
      <c r="AJ62" s="51" t="str">
        <f t="shared" ref="AJ62" si="280">IF(OR($AC31="",AJ31=""),"",$AC31&amp;"|"&amp;AJ31)</f>
        <v/>
      </c>
      <c r="AK62" s="51" t="str">
        <f t="shared" si="93"/>
        <v>prop,704,2|150;pack,406|60;pack,407|10;prop,322,1|50</v>
      </c>
      <c r="AL62" s="51" t="str">
        <f t="shared" ref="AL62" si="281">IF(OR($AC31="",AL31=""),"",$AC31&amp;"|"&amp;AL31)</f>
        <v/>
      </c>
      <c r="AM62" s="51" t="str">
        <f t="shared" si="95"/>
        <v>prop,704,2|150;pack,702|90;pack,703|20;pack,406|60;pack,407|10;prop,322,1|50</v>
      </c>
      <c r="AN62" s="51" t="str">
        <f t="shared" si="96"/>
        <v/>
      </c>
      <c r="AO62" s="51" t="str">
        <f t="shared" si="97"/>
        <v>prop,704,2|200;pack,702|120;pack,703|20;pack,406|60;pack,407|20;prop,322,1|20;prop,323,1|5</v>
      </c>
      <c r="AP62" s="51" t="str">
        <f t="shared" ref="AP62" si="282">IF(OR($AC31="",AP31=""),"",$AC31&amp;"|"&amp;AP31)</f>
        <v>pack,412|10</v>
      </c>
      <c r="AQ62" s="51" t="str">
        <f t="shared" si="99"/>
        <v>prop,701,1|20;pack,409|50;pack,411|50;pack,412|10</v>
      </c>
      <c r="AR62" s="51" t="str">
        <f t="shared" ref="AR62" si="283">IF(OR($AC31="",AR31=""),"",$AC31&amp;"|"&amp;AR31)</f>
        <v>pack,412|10</v>
      </c>
      <c r="AS62" s="51" t="str">
        <f t="shared" si="101"/>
        <v>prop,701,1|20;pack,701|40;pack,702|40;pack,409|50;pack,411|50;pack,412|10</v>
      </c>
      <c r="AT62" s="51" t="str">
        <f t="shared" si="102"/>
        <v>pack,412|10</v>
      </c>
      <c r="AU62" s="51" t="str">
        <f t="shared" si="103"/>
        <v>prop,701,1|20;pack,701|65;pack,702|65;pack,410|10;pack,411|50;pack,412|10</v>
      </c>
      <c r="AV62" s="51" t="str">
        <f t="shared" ref="AV62" si="284">IF(OR($AC31="",AV31=""),"",$AC31&amp;"|"&amp;AV31)</f>
        <v/>
      </c>
      <c r="AW62" s="51" t="str">
        <f t="shared" si="105"/>
        <v>prop,701,1|1</v>
      </c>
      <c r="AX62" s="51" t="str">
        <f t="shared" ref="AX62" si="285">IF(OR($AC31="",AX31=""),"",$AC31&amp;"|"&amp;AX31)</f>
        <v/>
      </c>
      <c r="AY62" s="51" t="str">
        <f t="shared" si="107"/>
        <v>pack,701|150;pack,702|30</v>
      </c>
      <c r="AZ62" s="51" t="str">
        <f t="shared" si="108"/>
        <v/>
      </c>
      <c r="BA62" s="51" t="str">
        <f t="shared" si="109"/>
        <v>pack,701|140;pack,702|30</v>
      </c>
    </row>
    <row r="63" spans="1:58" x14ac:dyDescent="0.15">
      <c r="A63" s="147">
        <f>怪物产出!A63</f>
        <v>60</v>
      </c>
      <c r="B63" s="147">
        <f>怪物产出!B63</f>
        <v>13</v>
      </c>
      <c r="C63" s="147">
        <f t="shared" si="4"/>
        <v>6</v>
      </c>
      <c r="D63" s="147" t="str">
        <f>价值设定!N62</f>
        <v>coin,1100</v>
      </c>
      <c r="E63" s="147" t="str">
        <f>价值设定!O62</f>
        <v>coin,2200</v>
      </c>
      <c r="F63" s="147" t="str">
        <f>价值设定!P62</f>
        <v>coin,5500</v>
      </c>
      <c r="G63" s="51">
        <v>10360</v>
      </c>
      <c r="H63" s="51">
        <v>10460</v>
      </c>
      <c r="I63" s="51" t="str">
        <f t="shared" si="78"/>
        <v>prop,202,2|20;prop,203,2|35;prop,204,1|30;prop,205,1|10;prop,206,1|5</v>
      </c>
      <c r="J63" s="51">
        <v>10560</v>
      </c>
      <c r="K63" s="51" t="str">
        <f t="shared" si="79"/>
        <v>cash,200|100;cash,250|50;cash,300|25;cash,400|10;prop,704,5|300;prop,704,10|150;pack,703|350;pack,408|100</v>
      </c>
      <c r="L63" s="51" t="str">
        <f t="shared" si="80"/>
        <v>prop,704,2|200;pack,702|120;pack,703|20;pack,406|60;pack,407|20;prop,322,1|20;prop,323,1|5</v>
      </c>
      <c r="M63" s="51" t="str">
        <f t="shared" si="81"/>
        <v>prop,701,1|20;pack,701|65;pack,702|65;pack,410|10;pack,411|50;pack,412|10;pack,413|10;coin,2200|100;pack,10460|100</v>
      </c>
      <c r="N63" s="51" t="str">
        <f t="shared" si="5"/>
        <v>pack,701|140;pack,702|30;coin,1100|100;pack,10360|100;pack,10560|100</v>
      </c>
      <c r="O63" s="147">
        <v>80060</v>
      </c>
      <c r="P63" s="147">
        <f t="shared" ref="P63:R63" si="286">O63+100</f>
        <v>80160</v>
      </c>
      <c r="Q63" s="147">
        <f t="shared" si="286"/>
        <v>80260</v>
      </c>
      <c r="R63" s="147">
        <f t="shared" si="286"/>
        <v>80360</v>
      </c>
      <c r="S63" s="51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1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pack,304|10;pack,303|100;prop,704,2|200;pack,702|120;pack,703|20;pack,406|60;pack,407|20;prop,322,1|20;prop,323,1|5</v>
      </c>
      <c r="U63" s="51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1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147" t="s">
        <v>2024</v>
      </c>
      <c r="X63" s="147"/>
      <c r="Y63" s="147"/>
      <c r="AA63" s="52" t="s">
        <v>260</v>
      </c>
      <c r="AD63" s="51" t="str">
        <f t="shared" si="87"/>
        <v/>
      </c>
      <c r="AE63" s="51" t="str">
        <f t="shared" si="88"/>
        <v>cash,200|100;cash,250|50;cash,300|25;cash,400|10;prop,704,5|300;prop,704,10|150;pack,703|250</v>
      </c>
      <c r="AF63" s="51" t="str">
        <f t="shared" si="87"/>
        <v/>
      </c>
      <c r="AG63" s="51" t="str">
        <f t="shared" si="89"/>
        <v>cash,200|100;cash,250|50;cash,300|25;cash,400|10;prop,704,5|300;prop,704,10|150;pack,703|250</v>
      </c>
      <c r="AH63" s="51" t="str">
        <f t="shared" ref="AH63" si="287">IF(OR($AC32="",AH32=""),"",$AC32&amp;"|"&amp;AH32)</f>
        <v/>
      </c>
      <c r="AI63" s="51" t="str">
        <f t="shared" si="91"/>
        <v>cash,200|100;cash,250|50;cash,300|25;cash,400|10;prop,704,5|300;prop,704,10|150;pack,703|350;pack,408|100</v>
      </c>
      <c r="AJ63" s="51" t="str">
        <f t="shared" ref="AJ63" si="288">IF(OR($AC32="",AJ32=""),"",$AC32&amp;"|"&amp;AJ32)</f>
        <v/>
      </c>
      <c r="AK63" s="51" t="str">
        <f t="shared" si="93"/>
        <v>prop,704,2|150;pack,406|60;pack,407|10;prop,322,1|50</v>
      </c>
      <c r="AL63" s="51" t="str">
        <f t="shared" ref="AL63" si="289">IF(OR($AC32="",AL32=""),"",$AC32&amp;"|"&amp;AL32)</f>
        <v/>
      </c>
      <c r="AM63" s="51" t="str">
        <f t="shared" si="95"/>
        <v>prop,704,2|150;pack,702|90;pack,703|20;pack,406|60;pack,407|10;prop,322,1|50</v>
      </c>
      <c r="AN63" s="51" t="str">
        <f t="shared" si="96"/>
        <v/>
      </c>
      <c r="AO63" s="51" t="str">
        <f t="shared" si="97"/>
        <v>prop,704,2|200;pack,702|120;pack,703|20;pack,406|60;pack,407|20;prop,322,1|20;prop,323,1|5</v>
      </c>
      <c r="AP63" s="51" t="str">
        <f t="shared" ref="AP63" si="290">IF(OR($AC32="",AP32=""),"",$AC32&amp;"|"&amp;AP32)</f>
        <v/>
      </c>
      <c r="AQ63" s="51" t="str">
        <f t="shared" si="99"/>
        <v>prop,701,1|20;pack,409|50;pack,411|50;pack,412|10</v>
      </c>
      <c r="AR63" s="51" t="str">
        <f t="shared" ref="AR63" si="291">IF(OR($AC32="",AR32=""),"",$AC32&amp;"|"&amp;AR32)</f>
        <v/>
      </c>
      <c r="AS63" s="51" t="str">
        <f t="shared" si="101"/>
        <v>prop,701,1|20;pack,701|40;pack,702|40;pack,409|50;pack,411|50;pack,412|10</v>
      </c>
      <c r="AT63" s="51" t="str">
        <f t="shared" si="102"/>
        <v>pack,413|10</v>
      </c>
      <c r="AU63" s="51" t="str">
        <f t="shared" si="103"/>
        <v>prop,701,1|20;pack,701|65;pack,702|65;pack,410|10;pack,411|50;pack,412|10;pack,413|10</v>
      </c>
      <c r="AV63" s="51" t="str">
        <f t="shared" ref="AV63" si="292">IF(OR($AC32="",AV32=""),"",$AC32&amp;"|"&amp;AV32)</f>
        <v/>
      </c>
      <c r="AW63" s="51" t="str">
        <f t="shared" si="105"/>
        <v>prop,701,1|1</v>
      </c>
      <c r="AX63" s="51" t="str">
        <f t="shared" ref="AX63" si="293">IF(OR($AC32="",AX32=""),"",$AC32&amp;"|"&amp;AX32)</f>
        <v/>
      </c>
      <c r="AY63" s="51" t="str">
        <f t="shared" si="107"/>
        <v>pack,701|150;pack,702|30</v>
      </c>
      <c r="AZ63" s="51" t="str">
        <f t="shared" si="108"/>
        <v/>
      </c>
      <c r="BA63" s="51" t="str">
        <f t="shared" si="109"/>
        <v>pack,701|140;pack,702|30</v>
      </c>
    </row>
    <row r="64" spans="1:58" x14ac:dyDescent="0.15">
      <c r="A64" s="147">
        <f>怪物产出!A64</f>
        <v>61</v>
      </c>
      <c r="B64" s="147">
        <f>怪物产出!B64</f>
        <v>13</v>
      </c>
      <c r="C64" s="147">
        <f t="shared" si="4"/>
        <v>6</v>
      </c>
      <c r="D64" s="147" t="str">
        <f>价值设定!N63</f>
        <v>coin,1110</v>
      </c>
      <c r="E64" s="147" t="str">
        <f>价值设定!O63</f>
        <v>coin,2220</v>
      </c>
      <c r="F64" s="147" t="str">
        <f>价值设定!P63</f>
        <v>coin,5550</v>
      </c>
      <c r="G64" s="51">
        <v>10361</v>
      </c>
      <c r="H64" s="51">
        <v>10461</v>
      </c>
      <c r="I64" s="51" t="str">
        <f t="shared" si="78"/>
        <v>prop,202,2|20;prop,203,2|35;prop,204,1|30;prop,205,1|10;prop,206,1|5</v>
      </c>
      <c r="J64" s="51">
        <v>10561</v>
      </c>
      <c r="K64" s="51" t="str">
        <f t="shared" si="79"/>
        <v>cash,200|100;cash,250|50;cash,300|25;cash,400|10;prop,704,5|300;prop,704,10|150;pack,703|350;pack,408|100</v>
      </c>
      <c r="L64" s="51" t="str">
        <f t="shared" si="80"/>
        <v>prop,704,2|200;pack,702|120;pack,703|20;pack,406|60;pack,407|20;prop,322,1|20;prop,323,1|5</v>
      </c>
      <c r="M64" s="51" t="str">
        <f t="shared" si="81"/>
        <v>prop,701,1|20;pack,701|65;pack,702|65;pack,410|10;pack,411|50;pack,412|10;pack,413|10;coin,2220|100;pack,10461|100</v>
      </c>
      <c r="N64" s="51" t="str">
        <f t="shared" si="5"/>
        <v>pack,701|140;pack,702|30;coin,1110|100;pack,10361|100;pack,10561|100</v>
      </c>
      <c r="O64" s="147">
        <v>80061</v>
      </c>
      <c r="P64" s="147">
        <f t="shared" ref="P64:R64" si="294">O64+100</f>
        <v>80161</v>
      </c>
      <c r="Q64" s="147">
        <f t="shared" si="294"/>
        <v>80261</v>
      </c>
      <c r="R64" s="147">
        <f t="shared" si="294"/>
        <v>80361</v>
      </c>
      <c r="S64" s="51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1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pack,304|10;pack,303|100;prop,704,2|200;pack,702|120;pack,703|20;pack,406|60;pack,407|20;prop,322,1|20;prop,323,1|5</v>
      </c>
      <c r="U64" s="51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1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147" t="s">
        <v>2024</v>
      </c>
      <c r="X64" s="147"/>
      <c r="Y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</row>
    <row r="65" spans="1:53" x14ac:dyDescent="0.15">
      <c r="A65" s="147">
        <f>怪物产出!A65</f>
        <v>62</v>
      </c>
      <c r="B65" s="147">
        <f>怪物产出!B65</f>
        <v>13</v>
      </c>
      <c r="C65" s="147">
        <f t="shared" si="4"/>
        <v>6</v>
      </c>
      <c r="D65" s="147" t="str">
        <f>价值设定!N64</f>
        <v>coin,1120</v>
      </c>
      <c r="E65" s="147" t="str">
        <f>价值设定!O64</f>
        <v>coin,2240</v>
      </c>
      <c r="F65" s="147" t="str">
        <f>价值设定!P64</f>
        <v>coin,5600</v>
      </c>
      <c r="G65" s="51">
        <v>10362</v>
      </c>
      <c r="H65" s="51">
        <v>10462</v>
      </c>
      <c r="I65" s="51" t="str">
        <f t="shared" si="78"/>
        <v>prop,202,2|20;prop,203,2|35;prop,204,1|30;prop,205,1|10;prop,206,1|5</v>
      </c>
      <c r="J65" s="51">
        <v>10562</v>
      </c>
      <c r="K65" s="51" t="str">
        <f t="shared" si="79"/>
        <v>cash,200|100;cash,250|50;cash,300|25;cash,400|10;prop,704,5|300;prop,704,10|150;pack,703|350;pack,408|100</v>
      </c>
      <c r="L65" s="51" t="str">
        <f t="shared" si="80"/>
        <v>prop,704,2|200;pack,702|120;pack,703|20;pack,406|60;pack,407|20;prop,322,1|20;prop,323,1|5</v>
      </c>
      <c r="M65" s="51" t="str">
        <f t="shared" si="81"/>
        <v>prop,701,1|20;pack,701|65;pack,702|65;pack,410|10;pack,411|50;pack,412|10;pack,413|10;coin,2240|100;pack,10462|100</v>
      </c>
      <c r="N65" s="51" t="str">
        <f t="shared" si="5"/>
        <v>pack,701|140;pack,702|30;coin,1120|100;pack,10362|100;pack,10562|100</v>
      </c>
      <c r="O65" s="147">
        <v>80062</v>
      </c>
      <c r="P65" s="147">
        <f t="shared" ref="P65:R65" si="295">O65+100</f>
        <v>80162</v>
      </c>
      <c r="Q65" s="147">
        <f t="shared" si="295"/>
        <v>80262</v>
      </c>
      <c r="R65" s="147">
        <f t="shared" si="295"/>
        <v>80362</v>
      </c>
      <c r="S65" s="51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1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pack,304|10;pack,303|100;prop,704,2|200;pack,702|120;pack,703|20;pack,406|60;pack,407|20;prop,322,1|20;prop,323,1|5</v>
      </c>
      <c r="U65" s="51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1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147" t="s">
        <v>2024</v>
      </c>
      <c r="X65" s="147"/>
      <c r="Y65" s="147"/>
      <c r="AA65" s="52">
        <v>1</v>
      </c>
      <c r="AB65" s="52">
        <v>2</v>
      </c>
      <c r="AC65" s="52" t="s">
        <v>2234</v>
      </c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</row>
    <row r="66" spans="1:53" x14ac:dyDescent="0.15">
      <c r="A66" s="147">
        <f>怪物产出!A66</f>
        <v>63</v>
      </c>
      <c r="B66" s="147">
        <f>怪物产出!B66</f>
        <v>13</v>
      </c>
      <c r="C66" s="147">
        <f t="shared" si="4"/>
        <v>6</v>
      </c>
      <c r="D66" s="147" t="str">
        <f>价值设定!N65</f>
        <v>coin,1130</v>
      </c>
      <c r="E66" s="147" t="str">
        <f>价值设定!O65</f>
        <v>coin,2260</v>
      </c>
      <c r="F66" s="147" t="str">
        <f>价值设定!P65</f>
        <v>coin,5650</v>
      </c>
      <c r="G66" s="51">
        <v>10363</v>
      </c>
      <c r="H66" s="51">
        <v>10463</v>
      </c>
      <c r="I66" s="51" t="str">
        <f t="shared" si="78"/>
        <v>prop,202,2|20;prop,203,2|35;prop,204,1|30;prop,205,1|10;prop,206,1|5</v>
      </c>
      <c r="J66" s="51">
        <v>10563</v>
      </c>
      <c r="K66" s="51" t="str">
        <f t="shared" si="79"/>
        <v>cash,200|100;cash,250|50;cash,300|25;cash,400|10;prop,704,5|300;prop,704,10|150;pack,703|350;pack,408|100</v>
      </c>
      <c r="L66" s="51" t="str">
        <f t="shared" si="80"/>
        <v>prop,704,2|200;pack,702|120;pack,703|20;pack,406|60;pack,407|20;prop,322,1|20;prop,323,1|5</v>
      </c>
      <c r="M66" s="51" t="str">
        <f t="shared" si="81"/>
        <v>prop,701,1|20;pack,701|65;pack,702|65;pack,410|10;pack,411|50;pack,412|10;pack,413|10;coin,2260|100;pack,10463|100</v>
      </c>
      <c r="N66" s="51" t="str">
        <f t="shared" si="5"/>
        <v>pack,701|140;pack,702|30;coin,1130|100;pack,10363|100;pack,10563|100</v>
      </c>
      <c r="O66" s="147">
        <v>80063</v>
      </c>
      <c r="P66" s="147">
        <f t="shared" ref="P66:R66" si="296">O66+100</f>
        <v>80163</v>
      </c>
      <c r="Q66" s="147">
        <f t="shared" si="296"/>
        <v>80263</v>
      </c>
      <c r="R66" s="147">
        <f t="shared" si="296"/>
        <v>80363</v>
      </c>
      <c r="S66" s="51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1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pack,304|10;pack,303|100;prop,704,2|200;pack,702|120;pack,703|20;pack,406|60;pack,407|20;prop,322,1|20;prop,323,1|5</v>
      </c>
      <c r="U66" s="51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1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147" t="s">
        <v>2024</v>
      </c>
      <c r="X66" s="147"/>
      <c r="Y66" s="147"/>
      <c r="AA66" s="52">
        <v>2</v>
      </c>
      <c r="AB66" s="52">
        <v>2</v>
      </c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</row>
    <row r="67" spans="1:53" x14ac:dyDescent="0.15">
      <c r="A67" s="147">
        <f>怪物产出!A67</f>
        <v>64</v>
      </c>
      <c r="B67" s="147">
        <f>怪物产出!B67</f>
        <v>13</v>
      </c>
      <c r="C67" s="147">
        <f t="shared" si="4"/>
        <v>6</v>
      </c>
      <c r="D67" s="147" t="str">
        <f>价值设定!N66</f>
        <v>coin,1140</v>
      </c>
      <c r="E67" s="147" t="str">
        <f>价值设定!O66</f>
        <v>coin,2280</v>
      </c>
      <c r="F67" s="147" t="str">
        <f>价值设定!P66</f>
        <v>coin,5700</v>
      </c>
      <c r="G67" s="51">
        <v>10364</v>
      </c>
      <c r="H67" s="51">
        <v>10464</v>
      </c>
      <c r="I67" s="51" t="str">
        <f t="shared" si="78"/>
        <v>prop,202,2|20;prop,203,2|35;prop,204,1|30;prop,205,1|10;prop,206,1|5</v>
      </c>
      <c r="J67" s="51">
        <v>10564</v>
      </c>
      <c r="K67" s="51" t="str">
        <f t="shared" si="79"/>
        <v>cash,200|100;cash,250|50;cash,300|25;cash,400|10;prop,704,5|300;prop,704,10|150;pack,703|350;pack,408|100</v>
      </c>
      <c r="L67" s="51" t="str">
        <f t="shared" si="80"/>
        <v>prop,704,2|200;pack,702|120;pack,703|20;pack,406|60;pack,407|20;prop,322,1|20;prop,323,1|5</v>
      </c>
      <c r="M67" s="51" t="str">
        <f t="shared" si="81"/>
        <v>prop,701,1|20;pack,701|65;pack,702|65;pack,410|10;pack,411|50;pack,412|10;pack,413|10;coin,2280|100;pack,10464|100</v>
      </c>
      <c r="N67" s="51" t="str">
        <f t="shared" si="5"/>
        <v>pack,701|140;pack,702|30;coin,1140|100;pack,10364|100;pack,10564|100</v>
      </c>
      <c r="O67" s="147">
        <v>80064</v>
      </c>
      <c r="P67" s="147">
        <f t="shared" ref="P67:R67" si="297">O67+100</f>
        <v>80164</v>
      </c>
      <c r="Q67" s="147">
        <f t="shared" si="297"/>
        <v>80264</v>
      </c>
      <c r="R67" s="147">
        <f t="shared" si="297"/>
        <v>80364</v>
      </c>
      <c r="S67" s="51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1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pack,304|10;pack,303|100;prop,704,2|200;pack,702|120;pack,703|20;pack,406|60;pack,407|20;prop,322,1|20;prop,323,1|5</v>
      </c>
      <c r="U67" s="51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1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147" t="s">
        <v>2024</v>
      </c>
      <c r="X67" s="147"/>
      <c r="Y67" s="147"/>
      <c r="AA67" s="52">
        <v>3</v>
      </c>
      <c r="AB67" s="52">
        <v>2</v>
      </c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</row>
    <row r="68" spans="1:53" x14ac:dyDescent="0.15">
      <c r="A68" s="147">
        <f>怪物产出!A68</f>
        <v>65</v>
      </c>
      <c r="B68" s="147">
        <f>怪物产出!B68</f>
        <v>13</v>
      </c>
      <c r="C68" s="147">
        <f t="shared" si="4"/>
        <v>6</v>
      </c>
      <c r="D68" s="147" t="str">
        <f>价值设定!N67</f>
        <v>coin,1150</v>
      </c>
      <c r="E68" s="147" t="str">
        <f>价值设定!O67</f>
        <v>coin,2300</v>
      </c>
      <c r="F68" s="147" t="str">
        <f>价值设定!P67</f>
        <v>coin,5750</v>
      </c>
      <c r="G68" s="51">
        <v>10365</v>
      </c>
      <c r="H68" s="51">
        <v>10465</v>
      </c>
      <c r="I68" s="51" t="str">
        <f t="shared" ref="I68:I103" si="298">VLOOKUP(C68,$AA$82:$AD$86,4,0)</f>
        <v>prop,202,2|20;prop,203,2|35;prop,204,1|30;prop,205,1|10;prop,206,1|5</v>
      </c>
      <c r="J68" s="51">
        <v>10565</v>
      </c>
      <c r="K68" s="51" t="str">
        <f t="shared" ref="K68:K103" si="299">IF(B68&lt;=5,IF(B68&lt;=2,$AE$63,$AG$63),$AI$63)</f>
        <v>cash,200|100;cash,250|50;cash,300|25;cash,400|10;prop,704,5|300;prop,704,10|150;pack,703|350;pack,408|100</v>
      </c>
      <c r="L68" s="51" t="str">
        <f t="shared" ref="L68:L103" si="300">IF(B68&lt;=5,IF(B68&lt;=2,$AK$63,$AM$63),$AO$63)</f>
        <v>prop,704,2|200;pack,702|120;pack,703|20;pack,406|60;pack,407|20;prop,322,1|20;prop,323,1|5</v>
      </c>
      <c r="M68" s="51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1" t="str">
        <f t="shared" si="5"/>
        <v>pack,701|140;pack,702|30;coin,1150|100;pack,10365|100;pack,10565|100</v>
      </c>
      <c r="O68" s="147">
        <v>80065</v>
      </c>
      <c r="P68" s="147">
        <f t="shared" ref="P68:R68" si="302">O68+100</f>
        <v>80165</v>
      </c>
      <c r="Q68" s="147">
        <f t="shared" si="302"/>
        <v>80265</v>
      </c>
      <c r="R68" s="147">
        <f t="shared" si="302"/>
        <v>80365</v>
      </c>
      <c r="S68" s="51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1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pack,304|10;pack,303|100;prop,704,2|200;pack,702|120;pack,703|20;pack,406|60;pack,407|20;prop,322,1|20;prop,323,1|5</v>
      </c>
      <c r="U68" s="51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1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147" t="s">
        <v>2024</v>
      </c>
      <c r="X68" s="147"/>
      <c r="Y68" s="147"/>
      <c r="AA68" s="52">
        <v>4</v>
      </c>
      <c r="AB68" s="52">
        <v>3</v>
      </c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</row>
    <row r="69" spans="1:53" x14ac:dyDescent="0.15">
      <c r="A69" s="147">
        <f>怪物产出!A69</f>
        <v>66</v>
      </c>
      <c r="B69" s="147">
        <f>怪物产出!B69</f>
        <v>13</v>
      </c>
      <c r="C69" s="147">
        <f t="shared" ref="C69:C103" si="303">VLOOKUP(B69,$AA$65:$AB$79,2,0)</f>
        <v>6</v>
      </c>
      <c r="D69" s="147" t="str">
        <f>价值设定!N68</f>
        <v>coin,1160</v>
      </c>
      <c r="E69" s="147" t="str">
        <f>价值设定!O68</f>
        <v>coin,2320</v>
      </c>
      <c r="F69" s="147" t="str">
        <f>价值设定!P68</f>
        <v>coin,5800</v>
      </c>
      <c r="G69" s="51">
        <v>10366</v>
      </c>
      <c r="H69" s="51">
        <v>10466</v>
      </c>
      <c r="I69" s="51" t="str">
        <f t="shared" si="298"/>
        <v>prop,202,2|20;prop,203,2|35;prop,204,1|30;prop,205,1|10;prop,206,1|5</v>
      </c>
      <c r="J69" s="51">
        <v>10566</v>
      </c>
      <c r="K69" s="51" t="str">
        <f t="shared" si="299"/>
        <v>cash,200|100;cash,250|50;cash,300|25;cash,400|10;prop,704,5|300;prop,704,10|150;pack,703|350;pack,408|100</v>
      </c>
      <c r="L69" s="51" t="str">
        <f t="shared" si="300"/>
        <v>prop,704,2|200;pack,702|120;pack,703|20;pack,406|60;pack,407|20;prop,322,1|20;prop,323,1|5</v>
      </c>
      <c r="M69" s="51" t="str">
        <f t="shared" si="301"/>
        <v>prop,701,1|20;pack,701|65;pack,702|65;pack,410|10;pack,411|50;pack,412|10;pack,413|10;coin,2320|100;pack,10466|100</v>
      </c>
      <c r="N69" s="51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147">
        <v>80066</v>
      </c>
      <c r="P69" s="147">
        <f t="shared" ref="P69:R69" si="305">O69+100</f>
        <v>80166</v>
      </c>
      <c r="Q69" s="147">
        <f t="shared" si="305"/>
        <v>80266</v>
      </c>
      <c r="R69" s="147">
        <f t="shared" si="305"/>
        <v>80366</v>
      </c>
      <c r="S69" s="51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1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pack,304|10;pack,303|100;prop,704,2|200;pack,702|120;pack,703|20;pack,406|60;pack,407|20;prop,322,1|20;prop,323,1|5</v>
      </c>
      <c r="U69" s="51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1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147" t="s">
        <v>2024</v>
      </c>
      <c r="X69" s="147"/>
      <c r="Y69" s="147"/>
      <c r="AA69" s="52">
        <v>5</v>
      </c>
      <c r="AB69" s="52">
        <v>3</v>
      </c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</row>
    <row r="70" spans="1:53" x14ac:dyDescent="0.15">
      <c r="A70" s="147">
        <f>怪物产出!A70</f>
        <v>67</v>
      </c>
      <c r="B70" s="147">
        <f>怪物产出!B70</f>
        <v>13</v>
      </c>
      <c r="C70" s="147">
        <f t="shared" si="303"/>
        <v>6</v>
      </c>
      <c r="D70" s="147" t="str">
        <f>价值设定!N69</f>
        <v>coin,1170</v>
      </c>
      <c r="E70" s="147" t="str">
        <f>价值设定!O69</f>
        <v>coin,2340</v>
      </c>
      <c r="F70" s="147" t="str">
        <f>价值设定!P69</f>
        <v>coin,5850</v>
      </c>
      <c r="G70" s="51">
        <v>10367</v>
      </c>
      <c r="H70" s="51">
        <v>10467</v>
      </c>
      <c r="I70" s="51" t="str">
        <f t="shared" si="298"/>
        <v>prop,202,2|20;prop,203,2|35;prop,204,1|30;prop,205,1|10;prop,206,1|5</v>
      </c>
      <c r="J70" s="51">
        <v>10567</v>
      </c>
      <c r="K70" s="51" t="str">
        <f t="shared" si="299"/>
        <v>cash,200|100;cash,250|50;cash,300|25;cash,400|10;prop,704,5|300;prop,704,10|150;pack,703|350;pack,408|100</v>
      </c>
      <c r="L70" s="51" t="str">
        <f t="shared" si="300"/>
        <v>prop,704,2|200;pack,702|120;pack,703|20;pack,406|60;pack,407|20;prop,322,1|20;prop,323,1|5</v>
      </c>
      <c r="M70" s="51" t="str">
        <f t="shared" si="301"/>
        <v>prop,701,1|20;pack,701|65;pack,702|65;pack,410|10;pack,411|50;pack,412|10;pack,413|10;coin,2340|100;pack,10467|100</v>
      </c>
      <c r="N70" s="51" t="str">
        <f t="shared" si="304"/>
        <v>pack,701|140;pack,702|30;coin,1170|100;pack,10367|100;pack,10567|100</v>
      </c>
      <c r="O70" s="147">
        <v>80067</v>
      </c>
      <c r="P70" s="147">
        <f t="shared" ref="P70:R70" si="306">O70+100</f>
        <v>80167</v>
      </c>
      <c r="Q70" s="147">
        <f t="shared" si="306"/>
        <v>80267</v>
      </c>
      <c r="R70" s="147">
        <f t="shared" si="306"/>
        <v>80367</v>
      </c>
      <c r="S70" s="51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1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pack,304|10;pack,303|100;prop,704,2|200;pack,702|120;pack,703|20;pack,406|60;pack,407|20;prop,322,1|20;prop,323,1|5</v>
      </c>
      <c r="U70" s="51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1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147" t="s">
        <v>2024</v>
      </c>
      <c r="X70" s="147"/>
      <c r="Y70" s="147"/>
      <c r="AA70" s="52">
        <v>6</v>
      </c>
      <c r="AB70" s="52">
        <v>4</v>
      </c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</row>
    <row r="71" spans="1:53" x14ac:dyDescent="0.15">
      <c r="A71" s="147">
        <f>怪物产出!A71</f>
        <v>68</v>
      </c>
      <c r="B71" s="147">
        <f>怪物产出!B71</f>
        <v>13</v>
      </c>
      <c r="C71" s="147">
        <f t="shared" si="303"/>
        <v>6</v>
      </c>
      <c r="D71" s="147" t="str">
        <f>价值设定!N70</f>
        <v>coin,1180</v>
      </c>
      <c r="E71" s="147" t="str">
        <f>价值设定!O70</f>
        <v>coin,2360</v>
      </c>
      <c r="F71" s="147" t="str">
        <f>价值设定!P70</f>
        <v>coin,5900</v>
      </c>
      <c r="G71" s="51">
        <v>10368</v>
      </c>
      <c r="H71" s="51">
        <v>10468</v>
      </c>
      <c r="I71" s="51" t="str">
        <f t="shared" si="298"/>
        <v>prop,202,2|20;prop,203,2|35;prop,204,1|30;prop,205,1|10;prop,206,1|5</v>
      </c>
      <c r="J71" s="51">
        <v>10568</v>
      </c>
      <c r="K71" s="51" t="str">
        <f t="shared" si="299"/>
        <v>cash,200|100;cash,250|50;cash,300|25;cash,400|10;prop,704,5|300;prop,704,10|150;pack,703|350;pack,408|100</v>
      </c>
      <c r="L71" s="51" t="str">
        <f t="shared" si="300"/>
        <v>prop,704,2|200;pack,702|120;pack,703|20;pack,406|60;pack,407|20;prop,322,1|20;prop,323,1|5</v>
      </c>
      <c r="M71" s="51" t="str">
        <f t="shared" si="301"/>
        <v>prop,701,1|20;pack,701|65;pack,702|65;pack,410|10;pack,411|50;pack,412|10;pack,413|10;coin,2360|100;pack,10468|100</v>
      </c>
      <c r="N71" s="51" t="str">
        <f t="shared" si="304"/>
        <v>pack,701|140;pack,702|30;coin,1180|100;pack,10368|100;pack,10568|100</v>
      </c>
      <c r="O71" s="147">
        <v>80068</v>
      </c>
      <c r="P71" s="147">
        <f t="shared" ref="P71:R71" si="307">O71+100</f>
        <v>80168</v>
      </c>
      <c r="Q71" s="147">
        <f t="shared" si="307"/>
        <v>80268</v>
      </c>
      <c r="R71" s="147">
        <f t="shared" si="307"/>
        <v>80368</v>
      </c>
      <c r="S71" s="51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1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pack,304|10;pack,303|100;prop,704,2|200;pack,702|120;pack,703|20;pack,406|60;pack,407|20;prop,322,1|20;prop,323,1|5</v>
      </c>
      <c r="U71" s="51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1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147" t="s">
        <v>2024</v>
      </c>
      <c r="X71" s="147"/>
      <c r="Y71" s="147"/>
      <c r="AA71" s="52">
        <v>7</v>
      </c>
      <c r="AB71" s="52">
        <v>4</v>
      </c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</row>
    <row r="72" spans="1:53" x14ac:dyDescent="0.15">
      <c r="A72" s="147">
        <f>怪物产出!A72</f>
        <v>69</v>
      </c>
      <c r="B72" s="147">
        <f>怪物产出!B72</f>
        <v>13</v>
      </c>
      <c r="C72" s="147">
        <f t="shared" si="303"/>
        <v>6</v>
      </c>
      <c r="D72" s="147" t="str">
        <f>价值设定!N71</f>
        <v>coin,1190</v>
      </c>
      <c r="E72" s="147" t="str">
        <f>价值设定!O71</f>
        <v>coin,2380</v>
      </c>
      <c r="F72" s="147" t="str">
        <f>价值设定!P71</f>
        <v>coin,5950</v>
      </c>
      <c r="G72" s="51">
        <v>10369</v>
      </c>
      <c r="H72" s="51">
        <v>10469</v>
      </c>
      <c r="I72" s="51" t="str">
        <f t="shared" si="298"/>
        <v>prop,202,2|20;prop,203,2|35;prop,204,1|30;prop,205,1|10;prop,206,1|5</v>
      </c>
      <c r="J72" s="51">
        <v>10569</v>
      </c>
      <c r="K72" s="51" t="str">
        <f t="shared" si="299"/>
        <v>cash,200|100;cash,250|50;cash,300|25;cash,400|10;prop,704,5|300;prop,704,10|150;pack,703|350;pack,408|100</v>
      </c>
      <c r="L72" s="51" t="str">
        <f t="shared" si="300"/>
        <v>prop,704,2|200;pack,702|120;pack,703|20;pack,406|60;pack,407|20;prop,322,1|20;prop,323,1|5</v>
      </c>
      <c r="M72" s="51" t="str">
        <f t="shared" si="301"/>
        <v>prop,701,1|20;pack,701|65;pack,702|65;pack,410|10;pack,411|50;pack,412|10;pack,413|10;coin,2380|100;pack,10469|100</v>
      </c>
      <c r="N72" s="51" t="str">
        <f t="shared" si="304"/>
        <v>pack,701|140;pack,702|30;coin,1190|100;pack,10369|100;pack,10569|100</v>
      </c>
      <c r="O72" s="147">
        <v>80069</v>
      </c>
      <c r="P72" s="147">
        <f t="shared" ref="P72:R72" si="308">O72+100</f>
        <v>80169</v>
      </c>
      <c r="Q72" s="147">
        <f t="shared" si="308"/>
        <v>80269</v>
      </c>
      <c r="R72" s="147">
        <f t="shared" si="308"/>
        <v>80369</v>
      </c>
      <c r="S72" s="51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1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pack,304|10;pack,303|100;prop,704,2|200;pack,702|120;pack,703|20;pack,406|60;pack,407|20;prop,322,1|20;prop,323,1|5</v>
      </c>
      <c r="U72" s="51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1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147" t="s">
        <v>2024</v>
      </c>
      <c r="X72" s="147"/>
      <c r="Y72" s="147"/>
      <c r="AA72" s="52">
        <v>8</v>
      </c>
      <c r="AB72" s="52">
        <v>5</v>
      </c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</row>
    <row r="73" spans="1:53" x14ac:dyDescent="0.15">
      <c r="A73" s="147">
        <f>怪物产出!A73</f>
        <v>70</v>
      </c>
      <c r="B73" s="147">
        <f>怪物产出!B73</f>
        <v>13</v>
      </c>
      <c r="C73" s="147">
        <f t="shared" si="303"/>
        <v>6</v>
      </c>
      <c r="D73" s="147" t="str">
        <f>价值设定!N72</f>
        <v>coin,1200</v>
      </c>
      <c r="E73" s="147" t="str">
        <f>价值设定!O72</f>
        <v>coin,2400</v>
      </c>
      <c r="F73" s="147" t="str">
        <f>价值设定!P72</f>
        <v>coin,6000</v>
      </c>
      <c r="G73" s="51">
        <v>10370</v>
      </c>
      <c r="H73" s="51">
        <v>10470</v>
      </c>
      <c r="I73" s="51" t="str">
        <f t="shared" si="298"/>
        <v>prop,202,2|20;prop,203,2|35;prop,204,1|30;prop,205,1|10;prop,206,1|5</v>
      </c>
      <c r="J73" s="51">
        <v>10570</v>
      </c>
      <c r="K73" s="51" t="str">
        <f t="shared" si="299"/>
        <v>cash,200|100;cash,250|50;cash,300|25;cash,400|10;prop,704,5|300;prop,704,10|150;pack,703|350;pack,408|100</v>
      </c>
      <c r="L73" s="51" t="str">
        <f t="shared" si="300"/>
        <v>prop,704,2|200;pack,702|120;pack,703|20;pack,406|60;pack,407|20;prop,322,1|20;prop,323,1|5</v>
      </c>
      <c r="M73" s="51" t="str">
        <f t="shared" si="301"/>
        <v>prop,701,1|20;pack,701|65;pack,702|65;pack,410|10;pack,411|50;pack,412|10;pack,413|10;coin,2400|100;pack,10470|100</v>
      </c>
      <c r="N73" s="51" t="str">
        <f t="shared" si="304"/>
        <v>pack,701|140;pack,702|30;coin,1200|100;pack,10370|100;pack,10570|100</v>
      </c>
      <c r="O73" s="147">
        <v>80070</v>
      </c>
      <c r="P73" s="147">
        <f t="shared" ref="P73:R73" si="309">O73+100</f>
        <v>80170</v>
      </c>
      <c r="Q73" s="147">
        <f t="shared" si="309"/>
        <v>80270</v>
      </c>
      <c r="R73" s="147">
        <f t="shared" si="309"/>
        <v>80370</v>
      </c>
      <c r="S73" s="51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1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pack,304|10;pack,303|100;prop,704,2|200;pack,702|120;pack,703|20;pack,406|60;pack,407|20;prop,322,1|20;prop,323,1|5</v>
      </c>
      <c r="U73" s="51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1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147" t="s">
        <v>2024</v>
      </c>
      <c r="X73" s="147"/>
      <c r="Y73" s="147"/>
      <c r="AA73" s="52">
        <v>9</v>
      </c>
      <c r="AB73" s="52">
        <v>5</v>
      </c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</row>
    <row r="74" spans="1:53" x14ac:dyDescent="0.15">
      <c r="A74" s="147">
        <f>怪物产出!A74</f>
        <v>71</v>
      </c>
      <c r="B74" s="147">
        <f>怪物产出!B74</f>
        <v>13</v>
      </c>
      <c r="C74" s="147">
        <f t="shared" si="303"/>
        <v>6</v>
      </c>
      <c r="D74" s="147" t="str">
        <f>价值设定!N73</f>
        <v>coin,1210</v>
      </c>
      <c r="E74" s="147" t="str">
        <f>价值设定!O73</f>
        <v>coin,2420</v>
      </c>
      <c r="F74" s="147" t="str">
        <f>价值设定!P73</f>
        <v>coin,6050</v>
      </c>
      <c r="G74" s="51">
        <v>10371</v>
      </c>
      <c r="H74" s="51">
        <v>10471</v>
      </c>
      <c r="I74" s="51" t="str">
        <f t="shared" si="298"/>
        <v>prop,202,2|20;prop,203,2|35;prop,204,1|30;prop,205,1|10;prop,206,1|5</v>
      </c>
      <c r="J74" s="51">
        <v>10571</v>
      </c>
      <c r="K74" s="51" t="str">
        <f t="shared" si="299"/>
        <v>cash,200|100;cash,250|50;cash,300|25;cash,400|10;prop,704,5|300;prop,704,10|150;pack,703|350;pack,408|100</v>
      </c>
      <c r="L74" s="51" t="str">
        <f t="shared" si="300"/>
        <v>prop,704,2|200;pack,702|120;pack,703|20;pack,406|60;pack,407|20;prop,322,1|20;prop,323,1|5</v>
      </c>
      <c r="M74" s="51" t="str">
        <f t="shared" si="301"/>
        <v>prop,701,1|20;pack,701|65;pack,702|65;pack,410|10;pack,411|50;pack,412|10;pack,413|10;coin,2420|100;pack,10471|100</v>
      </c>
      <c r="N74" s="51" t="str">
        <f t="shared" si="304"/>
        <v>pack,701|140;pack,702|30;coin,1210|100;pack,10371|100;pack,10571|100</v>
      </c>
      <c r="O74" s="147">
        <v>80071</v>
      </c>
      <c r="P74" s="147">
        <f t="shared" ref="P74:R74" si="310">O74+100</f>
        <v>80171</v>
      </c>
      <c r="Q74" s="147">
        <f t="shared" si="310"/>
        <v>80271</v>
      </c>
      <c r="R74" s="147">
        <f t="shared" si="310"/>
        <v>80371</v>
      </c>
      <c r="S74" s="51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1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pack,304|10;pack,303|100;prop,704,2|200;pack,702|120;pack,703|20;pack,406|60;pack,407|20;prop,322,1|20;prop,323,1|5</v>
      </c>
      <c r="U74" s="51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1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147" t="s">
        <v>2024</v>
      </c>
      <c r="X74" s="147"/>
      <c r="Y74" s="147"/>
      <c r="AA74" s="52">
        <v>10</v>
      </c>
      <c r="AB74" s="52">
        <v>6</v>
      </c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</row>
    <row r="75" spans="1:53" x14ac:dyDescent="0.15">
      <c r="A75" s="147">
        <f>怪物产出!A75</f>
        <v>72</v>
      </c>
      <c r="B75" s="147">
        <f>怪物产出!B75</f>
        <v>14</v>
      </c>
      <c r="C75" s="147">
        <f t="shared" si="303"/>
        <v>6</v>
      </c>
      <c r="D75" s="147" t="str">
        <f>价值设定!N74</f>
        <v>coin,1220</v>
      </c>
      <c r="E75" s="147" t="str">
        <f>价值设定!O74</f>
        <v>coin,2440</v>
      </c>
      <c r="F75" s="147" t="str">
        <f>价值设定!P74</f>
        <v>coin,6100</v>
      </c>
      <c r="G75" s="51">
        <v>10372</v>
      </c>
      <c r="H75" s="51">
        <v>10472</v>
      </c>
      <c r="I75" s="51" t="str">
        <f t="shared" si="298"/>
        <v>prop,202,2|20;prop,203,2|35;prop,204,1|30;prop,205,1|10;prop,206,1|5</v>
      </c>
      <c r="J75" s="51">
        <v>10572</v>
      </c>
      <c r="K75" s="51" t="str">
        <f t="shared" si="299"/>
        <v>cash,200|100;cash,250|50;cash,300|25;cash,400|10;prop,704,5|300;prop,704,10|150;pack,703|350;pack,408|100</v>
      </c>
      <c r="L75" s="51" t="str">
        <f t="shared" si="300"/>
        <v>prop,704,2|200;pack,702|120;pack,703|20;pack,406|60;pack,407|20;prop,322,1|20;prop,323,1|5</v>
      </c>
      <c r="M75" s="51" t="str">
        <f t="shared" si="301"/>
        <v>prop,701,1|20;pack,701|65;pack,702|65;pack,410|10;pack,411|50;pack,412|10;pack,413|10;coin,2440|100;pack,10472|100</v>
      </c>
      <c r="N75" s="51" t="str">
        <f t="shared" si="304"/>
        <v>pack,701|140;pack,702|30;coin,1220|100;pack,10372|100;pack,10572|100</v>
      </c>
      <c r="O75" s="147">
        <v>80072</v>
      </c>
      <c r="P75" s="147">
        <f t="shared" ref="P75:R75" si="311">O75+100</f>
        <v>80172</v>
      </c>
      <c r="Q75" s="147">
        <f t="shared" si="311"/>
        <v>80272</v>
      </c>
      <c r="R75" s="147">
        <f t="shared" si="311"/>
        <v>80372</v>
      </c>
      <c r="S75" s="51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1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pack,304|10;pack,303|100;prop,704,2|200;pack,702|120;pack,703|20;pack,406|60;pack,407|20;prop,322,1|20;prop,323,1|5</v>
      </c>
      <c r="U75" s="51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1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147" t="s">
        <v>2024</v>
      </c>
      <c r="X75" s="147"/>
      <c r="Y75" s="147"/>
      <c r="AA75" s="52">
        <v>11</v>
      </c>
      <c r="AB75" s="52">
        <v>6</v>
      </c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</row>
    <row r="76" spans="1:53" x14ac:dyDescent="0.15">
      <c r="A76" s="147">
        <f>怪物产出!A76</f>
        <v>73</v>
      </c>
      <c r="B76" s="147">
        <f>怪物产出!B76</f>
        <v>14</v>
      </c>
      <c r="C76" s="147">
        <f t="shared" si="303"/>
        <v>6</v>
      </c>
      <c r="D76" s="147" t="str">
        <f>价值设定!N75</f>
        <v>coin,1230</v>
      </c>
      <c r="E76" s="147" t="str">
        <f>价值设定!O75</f>
        <v>coin,2460</v>
      </c>
      <c r="F76" s="147" t="str">
        <f>价值设定!P75</f>
        <v>coin,6150</v>
      </c>
      <c r="G76" s="51">
        <v>10373</v>
      </c>
      <c r="H76" s="51">
        <v>10473</v>
      </c>
      <c r="I76" s="51" t="str">
        <f t="shared" si="298"/>
        <v>prop,202,2|20;prop,203,2|35;prop,204,1|30;prop,205,1|10;prop,206,1|5</v>
      </c>
      <c r="J76" s="51">
        <v>10573</v>
      </c>
      <c r="K76" s="51" t="str">
        <f t="shared" si="299"/>
        <v>cash,200|100;cash,250|50;cash,300|25;cash,400|10;prop,704,5|300;prop,704,10|150;pack,703|350;pack,408|100</v>
      </c>
      <c r="L76" s="51" t="str">
        <f t="shared" si="300"/>
        <v>prop,704,2|200;pack,702|120;pack,703|20;pack,406|60;pack,407|20;prop,322,1|20;prop,323,1|5</v>
      </c>
      <c r="M76" s="51" t="str">
        <f t="shared" si="301"/>
        <v>prop,701,1|20;pack,701|65;pack,702|65;pack,410|10;pack,411|50;pack,412|10;pack,413|10;coin,2460|100;pack,10473|100</v>
      </c>
      <c r="N76" s="51" t="str">
        <f t="shared" si="304"/>
        <v>pack,701|140;pack,702|30;coin,1230|100;pack,10373|100;pack,10573|100</v>
      </c>
      <c r="O76" s="147">
        <v>80073</v>
      </c>
      <c r="P76" s="147">
        <f t="shared" ref="P76:R76" si="312">O76+100</f>
        <v>80173</v>
      </c>
      <c r="Q76" s="147">
        <f t="shared" si="312"/>
        <v>80273</v>
      </c>
      <c r="R76" s="147">
        <f t="shared" si="312"/>
        <v>80373</v>
      </c>
      <c r="S76" s="51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1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pack,304|10;pack,303|100;prop,704,2|200;pack,702|120;pack,703|20;pack,406|60;pack,407|20;prop,322,1|20;prop,323,1|5</v>
      </c>
      <c r="U76" s="51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1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147" t="s">
        <v>2024</v>
      </c>
      <c r="X76" s="147"/>
      <c r="Y76" s="147"/>
      <c r="AA76" s="52">
        <v>12</v>
      </c>
      <c r="AB76" s="52">
        <v>6</v>
      </c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</row>
    <row r="77" spans="1:53" x14ac:dyDescent="0.15">
      <c r="A77" s="147">
        <f>怪物产出!A77</f>
        <v>74</v>
      </c>
      <c r="B77" s="147">
        <f>怪物产出!B77</f>
        <v>14</v>
      </c>
      <c r="C77" s="147">
        <f t="shared" si="303"/>
        <v>6</v>
      </c>
      <c r="D77" s="147" t="str">
        <f>价值设定!N76</f>
        <v>coin,1240</v>
      </c>
      <c r="E77" s="147" t="str">
        <f>价值设定!O76</f>
        <v>coin,2480</v>
      </c>
      <c r="F77" s="147" t="str">
        <f>价值设定!P76</f>
        <v>coin,6200</v>
      </c>
      <c r="G77" s="51">
        <v>10374</v>
      </c>
      <c r="H77" s="51">
        <v>10474</v>
      </c>
      <c r="I77" s="51" t="str">
        <f t="shared" si="298"/>
        <v>prop,202,2|20;prop,203,2|35;prop,204,1|30;prop,205,1|10;prop,206,1|5</v>
      </c>
      <c r="J77" s="51">
        <v>10574</v>
      </c>
      <c r="K77" s="51" t="str">
        <f t="shared" si="299"/>
        <v>cash,200|100;cash,250|50;cash,300|25;cash,400|10;prop,704,5|300;prop,704,10|150;pack,703|350;pack,408|100</v>
      </c>
      <c r="L77" s="51" t="str">
        <f t="shared" si="300"/>
        <v>prop,704,2|200;pack,702|120;pack,703|20;pack,406|60;pack,407|20;prop,322,1|20;prop,323,1|5</v>
      </c>
      <c r="M77" s="51" t="str">
        <f t="shared" si="301"/>
        <v>prop,701,1|20;pack,701|65;pack,702|65;pack,410|10;pack,411|50;pack,412|10;pack,413|10;coin,2480|100;pack,10474|100</v>
      </c>
      <c r="N77" s="51" t="str">
        <f t="shared" si="304"/>
        <v>pack,701|140;pack,702|30;coin,1240|100;pack,10374|100;pack,10574|100</v>
      </c>
      <c r="O77" s="147">
        <v>80074</v>
      </c>
      <c r="P77" s="147">
        <f t="shared" ref="P77:R77" si="313">O77+100</f>
        <v>80174</v>
      </c>
      <c r="Q77" s="147">
        <f t="shared" si="313"/>
        <v>80274</v>
      </c>
      <c r="R77" s="147">
        <f t="shared" si="313"/>
        <v>80374</v>
      </c>
      <c r="S77" s="51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1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pack,304|10;pack,303|100;prop,704,2|200;pack,702|120;pack,703|20;pack,406|60;pack,407|20;prop,322,1|20;prop,323,1|5</v>
      </c>
      <c r="U77" s="51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1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147" t="s">
        <v>2024</v>
      </c>
      <c r="X77" s="147"/>
      <c r="Y77" s="147"/>
      <c r="AA77" s="52">
        <v>13</v>
      </c>
      <c r="AB77" s="52">
        <v>6</v>
      </c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</row>
    <row r="78" spans="1:53" x14ac:dyDescent="0.15">
      <c r="A78" s="147">
        <f>怪物产出!A78</f>
        <v>75</v>
      </c>
      <c r="B78" s="147">
        <f>怪物产出!B78</f>
        <v>14</v>
      </c>
      <c r="C78" s="147">
        <f t="shared" si="303"/>
        <v>6</v>
      </c>
      <c r="D78" s="147" t="str">
        <f>价值设定!N77</f>
        <v>coin,1250</v>
      </c>
      <c r="E78" s="147" t="str">
        <f>价值设定!O77</f>
        <v>coin,2500</v>
      </c>
      <c r="F78" s="147" t="str">
        <f>价值设定!P77</f>
        <v>coin,6250</v>
      </c>
      <c r="G78" s="51">
        <v>10375</v>
      </c>
      <c r="H78" s="51">
        <v>10475</v>
      </c>
      <c r="I78" s="51" t="str">
        <f t="shared" si="298"/>
        <v>prop,202,2|20;prop,203,2|35;prop,204,1|30;prop,205,1|10;prop,206,1|5</v>
      </c>
      <c r="J78" s="51">
        <v>10575</v>
      </c>
      <c r="K78" s="51" t="str">
        <f t="shared" si="299"/>
        <v>cash,200|100;cash,250|50;cash,300|25;cash,400|10;prop,704,5|300;prop,704,10|150;pack,703|350;pack,408|100</v>
      </c>
      <c r="L78" s="51" t="str">
        <f t="shared" si="300"/>
        <v>prop,704,2|200;pack,702|120;pack,703|20;pack,406|60;pack,407|20;prop,322,1|20;prop,323,1|5</v>
      </c>
      <c r="M78" s="51" t="str">
        <f t="shared" si="301"/>
        <v>prop,701,1|20;pack,701|65;pack,702|65;pack,410|10;pack,411|50;pack,412|10;pack,413|10;coin,2500|100;pack,10475|100</v>
      </c>
      <c r="N78" s="51" t="str">
        <f t="shared" si="304"/>
        <v>pack,701|140;pack,702|30;coin,1250|100;pack,10375|100;pack,10575|100</v>
      </c>
      <c r="O78" s="147">
        <v>80075</v>
      </c>
      <c r="P78" s="147">
        <f t="shared" ref="P78:R78" si="314">O78+100</f>
        <v>80175</v>
      </c>
      <c r="Q78" s="147">
        <f t="shared" si="314"/>
        <v>80275</v>
      </c>
      <c r="R78" s="147">
        <f t="shared" si="314"/>
        <v>80375</v>
      </c>
      <c r="S78" s="51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1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pack,304|10;pack,303|100;prop,704,2|200;pack,702|120;pack,703|20;pack,406|60;pack,407|20;prop,322,1|20;prop,323,1|5</v>
      </c>
      <c r="U78" s="51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1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147" t="s">
        <v>2024</v>
      </c>
      <c r="X78" s="147"/>
      <c r="Y78" s="147"/>
      <c r="AA78" s="52">
        <v>14</v>
      </c>
      <c r="AB78" s="52">
        <v>6</v>
      </c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</row>
    <row r="79" spans="1:53" x14ac:dyDescent="0.15">
      <c r="A79" s="147">
        <f>怪物产出!A79</f>
        <v>76</v>
      </c>
      <c r="B79" s="147">
        <f>怪物产出!B79</f>
        <v>14</v>
      </c>
      <c r="C79" s="147">
        <f t="shared" si="303"/>
        <v>6</v>
      </c>
      <c r="D79" s="147" t="str">
        <f>价值设定!N78</f>
        <v>coin,1260</v>
      </c>
      <c r="E79" s="147" t="str">
        <f>价值设定!O78</f>
        <v>coin,2520</v>
      </c>
      <c r="F79" s="147" t="str">
        <f>价值设定!P78</f>
        <v>coin,6300</v>
      </c>
      <c r="G79" s="51">
        <v>10376</v>
      </c>
      <c r="H79" s="51">
        <v>10476</v>
      </c>
      <c r="I79" s="51" t="str">
        <f t="shared" si="298"/>
        <v>prop,202,2|20;prop,203,2|35;prop,204,1|30;prop,205,1|10;prop,206,1|5</v>
      </c>
      <c r="J79" s="51">
        <v>10576</v>
      </c>
      <c r="K79" s="51" t="str">
        <f t="shared" si="299"/>
        <v>cash,200|100;cash,250|50;cash,300|25;cash,400|10;prop,704,5|300;prop,704,10|150;pack,703|350;pack,408|100</v>
      </c>
      <c r="L79" s="51" t="str">
        <f t="shared" si="300"/>
        <v>prop,704,2|200;pack,702|120;pack,703|20;pack,406|60;pack,407|20;prop,322,1|20;prop,323,1|5</v>
      </c>
      <c r="M79" s="51" t="str">
        <f t="shared" si="301"/>
        <v>prop,701,1|20;pack,701|65;pack,702|65;pack,410|10;pack,411|50;pack,412|10;pack,413|10;coin,2520|100;pack,10476|100</v>
      </c>
      <c r="N79" s="51" t="str">
        <f t="shared" si="304"/>
        <v>pack,701|140;pack,702|30;coin,1260|100;pack,10376|100;pack,10576|100</v>
      </c>
      <c r="O79" s="147">
        <v>80076</v>
      </c>
      <c r="P79" s="147">
        <f t="shared" ref="P79:R79" si="315">O79+100</f>
        <v>80176</v>
      </c>
      <c r="Q79" s="147">
        <f t="shared" si="315"/>
        <v>80276</v>
      </c>
      <c r="R79" s="147">
        <f t="shared" si="315"/>
        <v>80376</v>
      </c>
      <c r="S79" s="51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1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pack,304|10;pack,303|100;prop,704,2|200;pack,702|120;pack,703|20;pack,406|60;pack,407|20;prop,322,1|20;prop,323,1|5</v>
      </c>
      <c r="U79" s="51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1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147" t="s">
        <v>2024</v>
      </c>
      <c r="X79" s="147"/>
      <c r="Y79" s="147"/>
      <c r="AA79" s="52">
        <v>15</v>
      </c>
      <c r="AB79" s="52">
        <v>6</v>
      </c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</row>
    <row r="80" spans="1:53" x14ac:dyDescent="0.15">
      <c r="A80" s="147">
        <f>怪物产出!A80</f>
        <v>77</v>
      </c>
      <c r="B80" s="147">
        <f>怪物产出!B80</f>
        <v>14</v>
      </c>
      <c r="C80" s="147">
        <f t="shared" si="303"/>
        <v>6</v>
      </c>
      <c r="D80" s="147" t="str">
        <f>价值设定!N79</f>
        <v>coin,1270</v>
      </c>
      <c r="E80" s="147" t="str">
        <f>价值设定!O79</f>
        <v>coin,2540</v>
      </c>
      <c r="F80" s="147" t="str">
        <f>价值设定!P79</f>
        <v>coin,6350</v>
      </c>
      <c r="G80" s="51">
        <v>10377</v>
      </c>
      <c r="H80" s="51">
        <v>10477</v>
      </c>
      <c r="I80" s="51" t="str">
        <f t="shared" si="298"/>
        <v>prop,202,2|20;prop,203,2|35;prop,204,1|30;prop,205,1|10;prop,206,1|5</v>
      </c>
      <c r="J80" s="51">
        <v>10577</v>
      </c>
      <c r="K80" s="51" t="str">
        <f t="shared" si="299"/>
        <v>cash,200|100;cash,250|50;cash,300|25;cash,400|10;prop,704,5|300;prop,704,10|150;pack,703|350;pack,408|100</v>
      </c>
      <c r="L80" s="51" t="str">
        <f t="shared" si="300"/>
        <v>prop,704,2|200;pack,702|120;pack,703|20;pack,406|60;pack,407|20;prop,322,1|20;prop,323,1|5</v>
      </c>
      <c r="M80" s="51" t="str">
        <f t="shared" si="301"/>
        <v>prop,701,1|20;pack,701|65;pack,702|65;pack,410|10;pack,411|50;pack,412|10;pack,413|10;coin,2540|100;pack,10477|100</v>
      </c>
      <c r="N80" s="51" t="str">
        <f t="shared" si="304"/>
        <v>pack,701|140;pack,702|30;coin,1270|100;pack,10377|100;pack,10577|100</v>
      </c>
      <c r="O80" s="147">
        <v>80077</v>
      </c>
      <c r="P80" s="147">
        <f t="shared" ref="P80:R80" si="316">O80+100</f>
        <v>80177</v>
      </c>
      <c r="Q80" s="147">
        <f t="shared" si="316"/>
        <v>80277</v>
      </c>
      <c r="R80" s="147">
        <f t="shared" si="316"/>
        <v>80377</v>
      </c>
      <c r="S80" s="51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1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pack,304|10;pack,303|100;prop,704,2|200;pack,702|120;pack,703|20;pack,406|60;pack,407|20;prop,322,1|20;prop,323,1|5</v>
      </c>
      <c r="U80" s="51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1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147" t="s">
        <v>2024</v>
      </c>
      <c r="X80" s="147"/>
      <c r="Y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</row>
    <row r="81" spans="1:39" x14ac:dyDescent="0.15">
      <c r="A81" s="147">
        <f>怪物产出!A81</f>
        <v>78</v>
      </c>
      <c r="B81" s="147">
        <f>怪物产出!B81</f>
        <v>14</v>
      </c>
      <c r="C81" s="147">
        <f t="shared" si="303"/>
        <v>6</v>
      </c>
      <c r="D81" s="147" t="str">
        <f>价值设定!N80</f>
        <v>coin,1280</v>
      </c>
      <c r="E81" s="147" t="str">
        <f>价值设定!O80</f>
        <v>coin,2560</v>
      </c>
      <c r="F81" s="147" t="str">
        <f>价值设定!P80</f>
        <v>coin,6400</v>
      </c>
      <c r="G81" s="51">
        <v>10378</v>
      </c>
      <c r="H81" s="51">
        <v>10478</v>
      </c>
      <c r="I81" s="51" t="str">
        <f t="shared" si="298"/>
        <v>prop,202,2|20;prop,203,2|35;prop,204,1|30;prop,205,1|10;prop,206,1|5</v>
      </c>
      <c r="J81" s="51">
        <v>10578</v>
      </c>
      <c r="K81" s="51" t="str">
        <f t="shared" si="299"/>
        <v>cash,200|100;cash,250|50;cash,300|25;cash,400|10;prop,704,5|300;prop,704,10|150;pack,703|350;pack,408|100</v>
      </c>
      <c r="L81" s="51" t="str">
        <f t="shared" si="300"/>
        <v>prop,704,2|200;pack,702|120;pack,703|20;pack,406|60;pack,407|20;prop,322,1|20;prop,323,1|5</v>
      </c>
      <c r="M81" s="51" t="str">
        <f t="shared" si="301"/>
        <v>prop,701,1|20;pack,701|65;pack,702|65;pack,410|10;pack,411|50;pack,412|10;pack,413|10;coin,2560|100;pack,10478|100</v>
      </c>
      <c r="N81" s="51" t="str">
        <f t="shared" si="304"/>
        <v>pack,701|140;pack,702|30;coin,1280|100;pack,10378|100;pack,10578|100</v>
      </c>
      <c r="O81" s="147">
        <v>80078</v>
      </c>
      <c r="P81" s="147">
        <f t="shared" ref="P81:R81" si="317">O81+100</f>
        <v>80178</v>
      </c>
      <c r="Q81" s="147">
        <f t="shared" si="317"/>
        <v>80278</v>
      </c>
      <c r="R81" s="147">
        <f t="shared" si="317"/>
        <v>80378</v>
      </c>
      <c r="S81" s="51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1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pack,304|10;pack,303|100;prop,704,2|200;pack,702|120;pack,703|20;pack,406|60;pack,407|20;prop,322,1|20;prop,323,1|5</v>
      </c>
      <c r="U81" s="51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1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147" t="s">
        <v>2024</v>
      </c>
      <c r="X81" s="147"/>
      <c r="Y81" s="147"/>
      <c r="AA81" s="52" t="s">
        <v>221</v>
      </c>
      <c r="AB81" s="52" t="s">
        <v>287</v>
      </c>
      <c r="AC81" s="52" t="s">
        <v>288</v>
      </c>
      <c r="AD81" s="147" t="s">
        <v>290</v>
      </c>
    </row>
    <row r="82" spans="1:39" x14ac:dyDescent="0.15">
      <c r="A82" s="147">
        <f>怪物产出!A82</f>
        <v>79</v>
      </c>
      <c r="B82" s="147">
        <f>怪物产出!B82</f>
        <v>14</v>
      </c>
      <c r="C82" s="147">
        <f t="shared" si="303"/>
        <v>6</v>
      </c>
      <c r="D82" s="147" t="str">
        <f>价值设定!N81</f>
        <v>coin,1290</v>
      </c>
      <c r="E82" s="147" t="str">
        <f>价值设定!O81</f>
        <v>coin,2580</v>
      </c>
      <c r="F82" s="147" t="str">
        <f>价值设定!P81</f>
        <v>coin,6450</v>
      </c>
      <c r="G82" s="51">
        <v>10379</v>
      </c>
      <c r="H82" s="51">
        <v>10479</v>
      </c>
      <c r="I82" s="51" t="str">
        <f t="shared" si="298"/>
        <v>prop,202,2|20;prop,203,2|35;prop,204,1|30;prop,205,1|10;prop,206,1|5</v>
      </c>
      <c r="J82" s="51">
        <v>10579</v>
      </c>
      <c r="K82" s="51" t="str">
        <f t="shared" si="299"/>
        <v>cash,200|100;cash,250|50;cash,300|25;cash,400|10;prop,704,5|300;prop,704,10|150;pack,703|350;pack,408|100</v>
      </c>
      <c r="L82" s="51" t="str">
        <f t="shared" si="300"/>
        <v>prop,704,2|200;pack,702|120;pack,703|20;pack,406|60;pack,407|20;prop,322,1|20;prop,323,1|5</v>
      </c>
      <c r="M82" s="51" t="str">
        <f t="shared" si="301"/>
        <v>prop,701,1|20;pack,701|65;pack,702|65;pack,410|10;pack,411|50;pack,412|10;pack,413|10;coin,2580|100;pack,10479|100</v>
      </c>
      <c r="N82" s="51" t="str">
        <f t="shared" si="304"/>
        <v>pack,701|140;pack,702|30;coin,1290|100;pack,10379|100;pack,10579|100</v>
      </c>
      <c r="O82" s="147">
        <v>80079</v>
      </c>
      <c r="P82" s="147">
        <f t="shared" ref="P82:R82" si="318">O82+100</f>
        <v>80179</v>
      </c>
      <c r="Q82" s="147">
        <f t="shared" si="318"/>
        <v>80279</v>
      </c>
      <c r="R82" s="147">
        <f t="shared" si="318"/>
        <v>80379</v>
      </c>
      <c r="S82" s="51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1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pack,304|10;pack,303|100;prop,704,2|200;pack,702|120;pack,703|20;pack,406|60;pack,407|20;prop,322,1|20;prop,323,1|5</v>
      </c>
      <c r="U82" s="51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1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147" t="s">
        <v>2024</v>
      </c>
      <c r="X82" s="147"/>
      <c r="Y82" s="147"/>
      <c r="AA82" s="147">
        <v>2</v>
      </c>
      <c r="AC82" s="52">
        <v>202</v>
      </c>
      <c r="AD82" s="51" t="s">
        <v>2121</v>
      </c>
    </row>
    <row r="83" spans="1:39" x14ac:dyDescent="0.15">
      <c r="A83" s="147">
        <f>怪物产出!A83</f>
        <v>80</v>
      </c>
      <c r="B83" s="147">
        <f>怪物产出!B83</f>
        <v>14</v>
      </c>
      <c r="C83" s="147">
        <f t="shared" si="303"/>
        <v>6</v>
      </c>
      <c r="D83" s="147" t="str">
        <f>价值设定!N82</f>
        <v>coin,1300</v>
      </c>
      <c r="E83" s="147" t="str">
        <f>价值设定!O82</f>
        <v>coin,2600</v>
      </c>
      <c r="F83" s="147" t="str">
        <f>价值设定!P82</f>
        <v>coin,6500</v>
      </c>
      <c r="G83" s="51">
        <v>10380</v>
      </c>
      <c r="H83" s="51">
        <v>10480</v>
      </c>
      <c r="I83" s="51" t="str">
        <f t="shared" si="298"/>
        <v>prop,202,2|20;prop,203,2|35;prop,204,1|30;prop,205,1|10;prop,206,1|5</v>
      </c>
      <c r="J83" s="51">
        <v>10580</v>
      </c>
      <c r="K83" s="51" t="str">
        <f t="shared" si="299"/>
        <v>cash,200|100;cash,250|50;cash,300|25;cash,400|10;prop,704,5|300;prop,704,10|150;pack,703|350;pack,408|100</v>
      </c>
      <c r="L83" s="51" t="str">
        <f t="shared" si="300"/>
        <v>prop,704,2|200;pack,702|120;pack,703|20;pack,406|60;pack,407|20;prop,322,1|20;prop,323,1|5</v>
      </c>
      <c r="M83" s="51" t="str">
        <f t="shared" si="301"/>
        <v>prop,701,1|20;pack,701|65;pack,702|65;pack,410|10;pack,411|50;pack,412|10;pack,413|10;coin,2600|100;pack,10480|100</v>
      </c>
      <c r="N83" s="51" t="str">
        <f t="shared" si="304"/>
        <v>pack,701|140;pack,702|30;coin,1300|100;pack,10380|100;pack,10580|100</v>
      </c>
      <c r="O83" s="147">
        <v>80080</v>
      </c>
      <c r="P83" s="147">
        <f t="shared" ref="P83:R83" si="319">O83+100</f>
        <v>80180</v>
      </c>
      <c r="Q83" s="147">
        <f t="shared" si="319"/>
        <v>80280</v>
      </c>
      <c r="R83" s="147">
        <f t="shared" si="319"/>
        <v>80380</v>
      </c>
      <c r="S83" s="51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1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pack,304|10;pack,303|100;prop,704,2|200;pack,702|120;pack,703|20;pack,406|60;pack,407|20;prop,322,1|20;prop,323,1|5</v>
      </c>
      <c r="U83" s="51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1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147" t="s">
        <v>2024</v>
      </c>
      <c r="X83" s="147"/>
      <c r="Y83" s="147"/>
      <c r="AA83" s="147">
        <v>3</v>
      </c>
      <c r="AB83" s="52">
        <v>202</v>
      </c>
      <c r="AC83" s="52">
        <v>203</v>
      </c>
      <c r="AD83" s="51" t="s">
        <v>2335</v>
      </c>
    </row>
    <row r="84" spans="1:39" x14ac:dyDescent="0.15">
      <c r="A84" s="147">
        <f>怪物产出!A84</f>
        <v>81</v>
      </c>
      <c r="B84" s="147">
        <f>怪物产出!B84</f>
        <v>14</v>
      </c>
      <c r="C84" s="147">
        <f t="shared" si="303"/>
        <v>6</v>
      </c>
      <c r="D84" s="147" t="str">
        <f>价值设定!N83</f>
        <v>coin,1310</v>
      </c>
      <c r="E84" s="147" t="str">
        <f>价值设定!O83</f>
        <v>coin,2620</v>
      </c>
      <c r="F84" s="147" t="str">
        <f>价值设定!P83</f>
        <v>coin,6550</v>
      </c>
      <c r="G84" s="51">
        <v>10381</v>
      </c>
      <c r="H84" s="51">
        <v>10481</v>
      </c>
      <c r="I84" s="51" t="str">
        <f t="shared" si="298"/>
        <v>prop,202,2|20;prop,203,2|35;prop,204,1|30;prop,205,1|10;prop,206,1|5</v>
      </c>
      <c r="J84" s="51">
        <v>10581</v>
      </c>
      <c r="K84" s="51" t="str">
        <f t="shared" si="299"/>
        <v>cash,200|100;cash,250|50;cash,300|25;cash,400|10;prop,704,5|300;prop,704,10|150;pack,703|350;pack,408|100</v>
      </c>
      <c r="L84" s="51" t="str">
        <f t="shared" si="300"/>
        <v>prop,704,2|200;pack,702|120;pack,703|20;pack,406|60;pack,407|20;prop,322,1|20;prop,323,1|5</v>
      </c>
      <c r="M84" s="51" t="str">
        <f t="shared" si="301"/>
        <v>prop,701,1|20;pack,701|65;pack,702|65;pack,410|10;pack,411|50;pack,412|10;pack,413|10;coin,2620|100;pack,10481|100</v>
      </c>
      <c r="N84" s="51" t="str">
        <f t="shared" si="304"/>
        <v>pack,701|140;pack,702|30;coin,1310|100;pack,10381|100;pack,10581|100</v>
      </c>
      <c r="O84" s="147">
        <v>80081</v>
      </c>
      <c r="P84" s="147">
        <f t="shared" ref="P84:R84" si="320">O84+100</f>
        <v>80181</v>
      </c>
      <c r="Q84" s="147">
        <f t="shared" si="320"/>
        <v>80281</v>
      </c>
      <c r="R84" s="147">
        <f t="shared" si="320"/>
        <v>80381</v>
      </c>
      <c r="S84" s="51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1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pack,304|10;pack,303|100;prop,704,2|200;pack,702|120;pack,703|20;pack,406|60;pack,407|20;prop,322,1|20;prop,323,1|5</v>
      </c>
      <c r="U84" s="51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1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147" t="s">
        <v>2024</v>
      </c>
      <c r="X84" s="147"/>
      <c r="Y84" s="147"/>
      <c r="AA84" s="147">
        <v>4</v>
      </c>
      <c r="AB84" s="52">
        <v>203</v>
      </c>
      <c r="AC84" s="52">
        <v>204</v>
      </c>
      <c r="AD84" s="51" t="s">
        <v>2336</v>
      </c>
    </row>
    <row r="85" spans="1:39" x14ac:dyDescent="0.15">
      <c r="A85" s="147">
        <f>怪物产出!A85</f>
        <v>82</v>
      </c>
      <c r="B85" s="147">
        <f>怪物产出!B85</f>
        <v>14</v>
      </c>
      <c r="C85" s="147">
        <f t="shared" si="303"/>
        <v>6</v>
      </c>
      <c r="D85" s="147" t="str">
        <f>价值设定!N84</f>
        <v>coin,1320</v>
      </c>
      <c r="E85" s="147" t="str">
        <f>价值设定!O84</f>
        <v>coin,2640</v>
      </c>
      <c r="F85" s="147" t="str">
        <f>价值设定!P84</f>
        <v>coin,6600</v>
      </c>
      <c r="G85" s="51">
        <v>10382</v>
      </c>
      <c r="H85" s="51">
        <v>10482</v>
      </c>
      <c r="I85" s="51" t="str">
        <f t="shared" si="298"/>
        <v>prop,202,2|20;prop,203,2|35;prop,204,1|30;prop,205,1|10;prop,206,1|5</v>
      </c>
      <c r="J85" s="51">
        <v>10582</v>
      </c>
      <c r="K85" s="51" t="str">
        <f t="shared" si="299"/>
        <v>cash,200|100;cash,250|50;cash,300|25;cash,400|10;prop,704,5|300;prop,704,10|150;pack,703|350;pack,408|100</v>
      </c>
      <c r="L85" s="51" t="str">
        <f t="shared" si="300"/>
        <v>prop,704,2|200;pack,702|120;pack,703|20;pack,406|60;pack,407|20;prop,322,1|20;prop,323,1|5</v>
      </c>
      <c r="M85" s="51" t="str">
        <f t="shared" si="301"/>
        <v>prop,701,1|20;pack,701|65;pack,702|65;pack,410|10;pack,411|50;pack,412|10;pack,413|10;coin,2640|100;pack,10482|100</v>
      </c>
      <c r="N85" s="51" t="str">
        <f t="shared" si="304"/>
        <v>pack,701|140;pack,702|30;coin,1320|100;pack,10382|100;pack,10582|100</v>
      </c>
      <c r="O85" s="147">
        <v>80082</v>
      </c>
      <c r="P85" s="147">
        <f t="shared" ref="P85:R85" si="321">O85+100</f>
        <v>80182</v>
      </c>
      <c r="Q85" s="147">
        <f t="shared" si="321"/>
        <v>80282</v>
      </c>
      <c r="R85" s="147">
        <f t="shared" si="321"/>
        <v>80382</v>
      </c>
      <c r="S85" s="51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1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pack,304|10;pack,303|100;prop,704,2|200;pack,702|120;pack,703|20;pack,406|60;pack,407|20;prop,322,1|20;prop,323,1|5</v>
      </c>
      <c r="U85" s="51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1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147" t="s">
        <v>2024</v>
      </c>
      <c r="X85" s="147"/>
      <c r="Y85" s="147"/>
      <c r="AA85" s="147">
        <v>5</v>
      </c>
      <c r="AB85" s="52">
        <v>204</v>
      </c>
      <c r="AC85" s="52">
        <v>205</v>
      </c>
      <c r="AD85" s="51" t="s">
        <v>2337</v>
      </c>
      <c r="AK85" s="52"/>
      <c r="AL85" s="52"/>
      <c r="AM85" s="52"/>
    </row>
    <row r="86" spans="1:39" x14ac:dyDescent="0.15">
      <c r="A86" s="147">
        <f>怪物产出!A86</f>
        <v>83</v>
      </c>
      <c r="B86" s="147">
        <f>怪物产出!B86</f>
        <v>14</v>
      </c>
      <c r="C86" s="147">
        <f t="shared" si="303"/>
        <v>6</v>
      </c>
      <c r="D86" s="147" t="str">
        <f>价值设定!N85</f>
        <v>coin,1330</v>
      </c>
      <c r="E86" s="147" t="str">
        <f>价值设定!O85</f>
        <v>coin,2660</v>
      </c>
      <c r="F86" s="147" t="str">
        <f>价值设定!P85</f>
        <v>coin,6650</v>
      </c>
      <c r="G86" s="51">
        <v>10383</v>
      </c>
      <c r="H86" s="51">
        <v>10483</v>
      </c>
      <c r="I86" s="51" t="str">
        <f t="shared" si="298"/>
        <v>prop,202,2|20;prop,203,2|35;prop,204,1|30;prop,205,1|10;prop,206,1|5</v>
      </c>
      <c r="J86" s="51">
        <v>10583</v>
      </c>
      <c r="K86" s="51" t="str">
        <f t="shared" si="299"/>
        <v>cash,200|100;cash,250|50;cash,300|25;cash,400|10;prop,704,5|300;prop,704,10|150;pack,703|350;pack,408|100</v>
      </c>
      <c r="L86" s="51" t="str">
        <f t="shared" si="300"/>
        <v>prop,704,2|200;pack,702|120;pack,703|20;pack,406|60;pack,407|20;prop,322,1|20;prop,323,1|5</v>
      </c>
      <c r="M86" s="51" t="str">
        <f t="shared" si="301"/>
        <v>prop,701,1|20;pack,701|65;pack,702|65;pack,410|10;pack,411|50;pack,412|10;pack,413|10;coin,2660|100;pack,10483|100</v>
      </c>
      <c r="N86" s="51" t="str">
        <f t="shared" si="304"/>
        <v>pack,701|140;pack,702|30;coin,1330|100;pack,10383|100;pack,10583|100</v>
      </c>
      <c r="O86" s="147">
        <v>80083</v>
      </c>
      <c r="P86" s="147">
        <f t="shared" ref="P86:R86" si="322">O86+100</f>
        <v>80183</v>
      </c>
      <c r="Q86" s="147">
        <f t="shared" si="322"/>
        <v>80283</v>
      </c>
      <c r="R86" s="147">
        <f t="shared" si="322"/>
        <v>80383</v>
      </c>
      <c r="S86" s="51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1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pack,304|10;pack,303|100;prop,704,2|200;pack,702|120;pack,703|20;pack,406|60;pack,407|20;prop,322,1|20;prop,323,1|5</v>
      </c>
      <c r="U86" s="51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1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147" t="s">
        <v>2024</v>
      </c>
      <c r="X86" s="147"/>
      <c r="Y86" s="147"/>
      <c r="AA86" s="147">
        <v>6</v>
      </c>
      <c r="AB86" s="52">
        <v>205</v>
      </c>
      <c r="AC86" s="52">
        <v>206</v>
      </c>
      <c r="AD86" s="51" t="s">
        <v>2338</v>
      </c>
      <c r="AK86" s="52"/>
      <c r="AL86" s="52"/>
      <c r="AM86" s="52"/>
    </row>
    <row r="87" spans="1:39" x14ac:dyDescent="0.15">
      <c r="A87" s="147">
        <f>怪物产出!A87</f>
        <v>84</v>
      </c>
      <c r="B87" s="147">
        <f>怪物产出!B87</f>
        <v>15</v>
      </c>
      <c r="C87" s="147">
        <f t="shared" si="303"/>
        <v>6</v>
      </c>
      <c r="D87" s="147" t="str">
        <f>价值设定!N86</f>
        <v>coin,1340</v>
      </c>
      <c r="E87" s="147" t="str">
        <f>价值设定!O86</f>
        <v>coin,2680</v>
      </c>
      <c r="F87" s="147" t="str">
        <f>价值设定!P86</f>
        <v>coin,6700</v>
      </c>
      <c r="G87" s="51">
        <v>10384</v>
      </c>
      <c r="H87" s="51">
        <v>10484</v>
      </c>
      <c r="I87" s="51" t="str">
        <f t="shared" si="298"/>
        <v>prop,202,2|20;prop,203,2|35;prop,204,1|30;prop,205,1|10;prop,206,1|5</v>
      </c>
      <c r="J87" s="51">
        <v>10584</v>
      </c>
      <c r="K87" s="51" t="str">
        <f t="shared" si="299"/>
        <v>cash,200|100;cash,250|50;cash,300|25;cash,400|10;prop,704,5|300;prop,704,10|150;pack,703|350;pack,408|100</v>
      </c>
      <c r="L87" s="51" t="str">
        <f t="shared" si="300"/>
        <v>prop,704,2|200;pack,702|120;pack,703|20;pack,406|60;pack,407|20;prop,322,1|20;prop,323,1|5</v>
      </c>
      <c r="M87" s="51" t="str">
        <f t="shared" si="301"/>
        <v>prop,701,1|20;pack,701|65;pack,702|65;pack,410|10;pack,411|50;pack,412|10;pack,413|10;coin,2680|100;pack,10484|100</v>
      </c>
      <c r="N87" s="51" t="str">
        <f t="shared" si="304"/>
        <v>pack,701|140;pack,702|30;coin,1340|100;pack,10384|100;pack,10584|100</v>
      </c>
      <c r="O87" s="147">
        <v>80084</v>
      </c>
      <c r="P87" s="147">
        <f t="shared" ref="P87:R87" si="323">O87+100</f>
        <v>80184</v>
      </c>
      <c r="Q87" s="147">
        <f t="shared" si="323"/>
        <v>80284</v>
      </c>
      <c r="R87" s="147">
        <f t="shared" si="323"/>
        <v>80384</v>
      </c>
      <c r="S87" s="51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1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pack,304|10;pack,303|100;prop,704,2|200;pack,702|120;pack,703|20;pack,406|60;pack,407|20;prop,322,1|20;prop,323,1|5</v>
      </c>
      <c r="U87" s="51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1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147" t="s">
        <v>2024</v>
      </c>
      <c r="X87" s="147"/>
      <c r="Y87" s="147"/>
    </row>
    <row r="88" spans="1:39" x14ac:dyDescent="0.15">
      <c r="A88" s="147">
        <f>怪物产出!A88</f>
        <v>85</v>
      </c>
      <c r="B88" s="147">
        <f>怪物产出!B88</f>
        <v>15</v>
      </c>
      <c r="C88" s="147">
        <f t="shared" si="303"/>
        <v>6</v>
      </c>
      <c r="D88" s="147" t="str">
        <f>价值设定!N87</f>
        <v>coin,1350</v>
      </c>
      <c r="E88" s="147" t="str">
        <f>价值设定!O87</f>
        <v>coin,2700</v>
      </c>
      <c r="F88" s="147" t="str">
        <f>价值设定!P87</f>
        <v>coin,6750</v>
      </c>
      <c r="G88" s="51">
        <v>10385</v>
      </c>
      <c r="H88" s="51">
        <v>10485</v>
      </c>
      <c r="I88" s="51" t="str">
        <f t="shared" si="298"/>
        <v>prop,202,2|20;prop,203,2|35;prop,204,1|30;prop,205,1|10;prop,206,1|5</v>
      </c>
      <c r="J88" s="51">
        <v>10585</v>
      </c>
      <c r="K88" s="51" t="str">
        <f t="shared" si="299"/>
        <v>cash,200|100;cash,250|50;cash,300|25;cash,400|10;prop,704,5|300;prop,704,10|150;pack,703|350;pack,408|100</v>
      </c>
      <c r="L88" s="51" t="str">
        <f t="shared" si="300"/>
        <v>prop,704,2|200;pack,702|120;pack,703|20;pack,406|60;pack,407|20;prop,322,1|20;prop,323,1|5</v>
      </c>
      <c r="M88" s="51" t="str">
        <f t="shared" si="301"/>
        <v>prop,701,1|20;pack,701|65;pack,702|65;pack,410|10;pack,411|50;pack,412|10;pack,413|10;coin,2700|100;pack,10485|100</v>
      </c>
      <c r="N88" s="51" t="str">
        <f t="shared" si="304"/>
        <v>pack,701|140;pack,702|30;coin,1350|100;pack,10385|100;pack,10585|100</v>
      </c>
      <c r="O88" s="147">
        <v>80085</v>
      </c>
      <c r="P88" s="147">
        <f t="shared" ref="P88:R88" si="324">O88+100</f>
        <v>80185</v>
      </c>
      <c r="Q88" s="147">
        <f t="shared" si="324"/>
        <v>80285</v>
      </c>
      <c r="R88" s="147">
        <f t="shared" si="324"/>
        <v>80385</v>
      </c>
      <c r="S88" s="51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1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pack,304|10;pack,303|100;prop,704,2|200;pack,702|120;pack,703|20;pack,406|60;pack,407|20;prop,322,1|20;prop,323,1|5</v>
      </c>
      <c r="U88" s="51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1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147" t="s">
        <v>2024</v>
      </c>
      <c r="X88" s="147"/>
      <c r="Y88" s="147"/>
      <c r="AA88" s="52" t="s">
        <v>276</v>
      </c>
    </row>
    <row r="89" spans="1:39" x14ac:dyDescent="0.15">
      <c r="A89" s="147">
        <f>怪物产出!A89</f>
        <v>86</v>
      </c>
      <c r="B89" s="147">
        <f>怪物产出!B89</f>
        <v>15</v>
      </c>
      <c r="C89" s="147">
        <f t="shared" si="303"/>
        <v>6</v>
      </c>
      <c r="D89" s="147" t="str">
        <f>价值设定!N88</f>
        <v>coin,1360</v>
      </c>
      <c r="E89" s="147" t="str">
        <f>价值设定!O88</f>
        <v>coin,2720</v>
      </c>
      <c r="F89" s="147" t="str">
        <f>价值设定!P88</f>
        <v>coin,6800</v>
      </c>
      <c r="G89" s="51">
        <v>10386</v>
      </c>
      <c r="H89" s="51">
        <v>10486</v>
      </c>
      <c r="I89" s="51" t="str">
        <f t="shared" si="298"/>
        <v>prop,202,2|20;prop,203,2|35;prop,204,1|30;prop,205,1|10;prop,206,1|5</v>
      </c>
      <c r="J89" s="51">
        <v>10586</v>
      </c>
      <c r="K89" s="51" t="str">
        <f t="shared" si="299"/>
        <v>cash,200|100;cash,250|50;cash,300|25;cash,400|10;prop,704,5|300;prop,704,10|150;pack,703|350;pack,408|100</v>
      </c>
      <c r="L89" s="51" t="str">
        <f t="shared" si="300"/>
        <v>prop,704,2|200;pack,702|120;pack,703|20;pack,406|60;pack,407|20;prop,322,1|20;prop,323,1|5</v>
      </c>
      <c r="M89" s="51" t="str">
        <f t="shared" si="301"/>
        <v>prop,701,1|20;pack,701|65;pack,702|65;pack,410|10;pack,411|50;pack,412|10;pack,413|10;coin,2720|100;pack,10486|100</v>
      </c>
      <c r="N89" s="51" t="str">
        <f t="shared" si="304"/>
        <v>pack,701|140;pack,702|30;coin,1360|100;pack,10386|100;pack,10586|100</v>
      </c>
      <c r="O89" s="147">
        <v>80086</v>
      </c>
      <c r="P89" s="147">
        <f t="shared" ref="P89:R89" si="325">O89+100</f>
        <v>80186</v>
      </c>
      <c r="Q89" s="147">
        <f t="shared" si="325"/>
        <v>80286</v>
      </c>
      <c r="R89" s="147">
        <f t="shared" si="325"/>
        <v>80386</v>
      </c>
      <c r="S89" s="51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1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pack,304|10;pack,303|100;prop,704,2|200;pack,702|120;pack,703|20;pack,406|60;pack,407|20;prop,322,1|20;prop,323,1|5</v>
      </c>
      <c r="U89" s="51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1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147" t="s">
        <v>2024</v>
      </c>
      <c r="X89" s="147"/>
      <c r="Y89" s="147"/>
      <c r="AA89" s="52" t="s">
        <v>2367</v>
      </c>
      <c r="AB89" s="52" t="s">
        <v>2370</v>
      </c>
      <c r="AC89" s="52">
        <v>406</v>
      </c>
      <c r="AD89" s="51" t="str">
        <f>"pack,"&amp;AC89</f>
        <v>pack,406</v>
      </c>
    </row>
    <row r="90" spans="1:39" x14ac:dyDescent="0.15">
      <c r="A90" s="147">
        <f>怪物产出!A90</f>
        <v>87</v>
      </c>
      <c r="B90" s="147">
        <f>怪物产出!B90</f>
        <v>15</v>
      </c>
      <c r="C90" s="147">
        <f t="shared" si="303"/>
        <v>6</v>
      </c>
      <c r="D90" s="147" t="str">
        <f>价值设定!N89</f>
        <v>coin,1370</v>
      </c>
      <c r="E90" s="147" t="str">
        <f>价值设定!O89</f>
        <v>coin,2740</v>
      </c>
      <c r="F90" s="147" t="str">
        <f>价值设定!P89</f>
        <v>coin,6850</v>
      </c>
      <c r="G90" s="51">
        <v>10387</v>
      </c>
      <c r="H90" s="51">
        <v>10487</v>
      </c>
      <c r="I90" s="51" t="str">
        <f t="shared" si="298"/>
        <v>prop,202,2|20;prop,203,2|35;prop,204,1|30;prop,205,1|10;prop,206,1|5</v>
      </c>
      <c r="J90" s="51">
        <v>10587</v>
      </c>
      <c r="K90" s="51" t="str">
        <f t="shared" si="299"/>
        <v>cash,200|100;cash,250|50;cash,300|25;cash,400|10;prop,704,5|300;prop,704,10|150;pack,703|350;pack,408|100</v>
      </c>
      <c r="L90" s="51" t="str">
        <f t="shared" si="300"/>
        <v>prop,704,2|200;pack,702|120;pack,703|20;pack,406|60;pack,407|20;prop,322,1|20;prop,323,1|5</v>
      </c>
      <c r="M90" s="51" t="str">
        <f t="shared" si="301"/>
        <v>prop,701,1|20;pack,701|65;pack,702|65;pack,410|10;pack,411|50;pack,412|10;pack,413|10;coin,2740|100;pack,10487|100</v>
      </c>
      <c r="N90" s="51" t="str">
        <f t="shared" si="304"/>
        <v>pack,701|140;pack,702|30;coin,1370|100;pack,10387|100;pack,10587|100</v>
      </c>
      <c r="O90" s="147">
        <v>80087</v>
      </c>
      <c r="P90" s="147">
        <f t="shared" ref="P90:R90" si="326">O90+100</f>
        <v>80187</v>
      </c>
      <c r="Q90" s="147">
        <f t="shared" si="326"/>
        <v>80287</v>
      </c>
      <c r="R90" s="147">
        <f t="shared" si="326"/>
        <v>80387</v>
      </c>
      <c r="S90" s="51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1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pack,304|10;pack,303|100;prop,704,2|200;pack,702|120;pack,703|20;pack,406|60;pack,407|20;prop,322,1|20;prop,323,1|5</v>
      </c>
      <c r="U90" s="51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1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147" t="s">
        <v>2024</v>
      </c>
      <c r="X90" s="147"/>
      <c r="Y90" s="147"/>
      <c r="AA90" s="52" t="s">
        <v>2368</v>
      </c>
      <c r="AB90" s="52" t="s">
        <v>2371</v>
      </c>
      <c r="AC90" s="52">
        <v>407</v>
      </c>
      <c r="AD90" s="51" t="str">
        <f t="shared" ref="AD90:AD96" si="327">"pack,"&amp;AC90</f>
        <v>pack,407</v>
      </c>
    </row>
    <row r="91" spans="1:39" x14ac:dyDescent="0.15">
      <c r="A91" s="147">
        <f>怪物产出!A91</f>
        <v>88</v>
      </c>
      <c r="B91" s="147">
        <f>怪物产出!B91</f>
        <v>15</v>
      </c>
      <c r="C91" s="147">
        <f t="shared" si="303"/>
        <v>6</v>
      </c>
      <c r="D91" s="147" t="str">
        <f>价值设定!N90</f>
        <v>coin,1380</v>
      </c>
      <c r="E91" s="147" t="str">
        <f>价值设定!O90</f>
        <v>coin,2760</v>
      </c>
      <c r="F91" s="147" t="str">
        <f>价值设定!P90</f>
        <v>coin,6900</v>
      </c>
      <c r="G91" s="51">
        <v>10388</v>
      </c>
      <c r="H91" s="51">
        <v>10488</v>
      </c>
      <c r="I91" s="51" t="str">
        <f t="shared" si="298"/>
        <v>prop,202,2|20;prop,203,2|35;prop,204,1|30;prop,205,1|10;prop,206,1|5</v>
      </c>
      <c r="J91" s="51">
        <v>10588</v>
      </c>
      <c r="K91" s="51" t="str">
        <f t="shared" si="299"/>
        <v>cash,200|100;cash,250|50;cash,300|25;cash,400|10;prop,704,5|300;prop,704,10|150;pack,703|350;pack,408|100</v>
      </c>
      <c r="L91" s="51" t="str">
        <f t="shared" si="300"/>
        <v>prop,704,2|200;pack,702|120;pack,703|20;pack,406|60;pack,407|20;prop,322,1|20;prop,323,1|5</v>
      </c>
      <c r="M91" s="51" t="str">
        <f t="shared" si="301"/>
        <v>prop,701,1|20;pack,701|65;pack,702|65;pack,410|10;pack,411|50;pack,412|10;pack,413|10;coin,2760|100;pack,10488|100</v>
      </c>
      <c r="N91" s="51" t="str">
        <f t="shared" si="304"/>
        <v>pack,701|140;pack,702|30;coin,1380|100;pack,10388|100;pack,10588|100</v>
      </c>
      <c r="O91" s="147">
        <v>80088</v>
      </c>
      <c r="P91" s="147">
        <f t="shared" ref="P91:R91" si="328">O91+100</f>
        <v>80188</v>
      </c>
      <c r="Q91" s="147">
        <f t="shared" si="328"/>
        <v>80288</v>
      </c>
      <c r="R91" s="147">
        <f t="shared" si="328"/>
        <v>80388</v>
      </c>
      <c r="S91" s="51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1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pack,304|10;pack,303|100;prop,704,2|200;pack,702|120;pack,703|20;pack,406|60;pack,407|20;prop,322,1|20;prop,323,1|5</v>
      </c>
      <c r="U91" s="51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1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147" t="s">
        <v>2024</v>
      </c>
      <c r="X91" s="147"/>
      <c r="Y91" s="147"/>
      <c r="AA91" s="52" t="s">
        <v>2369</v>
      </c>
      <c r="AB91" s="52" t="s">
        <v>2372</v>
      </c>
      <c r="AC91" s="52">
        <v>408</v>
      </c>
      <c r="AD91" s="51" t="str">
        <f t="shared" si="327"/>
        <v>pack,408</v>
      </c>
    </row>
    <row r="92" spans="1:39" x14ac:dyDescent="0.15">
      <c r="A92" s="147">
        <f>怪物产出!A92</f>
        <v>89</v>
      </c>
      <c r="B92" s="147">
        <f>怪物产出!B92</f>
        <v>15</v>
      </c>
      <c r="C92" s="147">
        <f t="shared" si="303"/>
        <v>6</v>
      </c>
      <c r="D92" s="147" t="str">
        <f>价值设定!N91</f>
        <v>coin,1390</v>
      </c>
      <c r="E92" s="147" t="str">
        <f>价值设定!O91</f>
        <v>coin,2780</v>
      </c>
      <c r="F92" s="147" t="str">
        <f>价值设定!P91</f>
        <v>coin,6950</v>
      </c>
      <c r="G92" s="51">
        <v>10389</v>
      </c>
      <c r="H92" s="51">
        <v>10489</v>
      </c>
      <c r="I92" s="51" t="str">
        <f t="shared" si="298"/>
        <v>prop,202,2|20;prop,203,2|35;prop,204,1|30;prop,205,1|10;prop,206,1|5</v>
      </c>
      <c r="J92" s="51">
        <v>10589</v>
      </c>
      <c r="K92" s="51" t="str">
        <f t="shared" si="299"/>
        <v>cash,200|100;cash,250|50;cash,300|25;cash,400|10;prop,704,5|300;prop,704,10|150;pack,703|350;pack,408|100</v>
      </c>
      <c r="L92" s="51" t="str">
        <f t="shared" si="300"/>
        <v>prop,704,2|200;pack,702|120;pack,703|20;pack,406|60;pack,407|20;prop,322,1|20;prop,323,1|5</v>
      </c>
      <c r="M92" s="51" t="str">
        <f t="shared" si="301"/>
        <v>prop,701,1|20;pack,701|65;pack,702|65;pack,410|10;pack,411|50;pack,412|10;pack,413|10;coin,2780|100;pack,10489|100</v>
      </c>
      <c r="N92" s="51" t="str">
        <f t="shared" si="304"/>
        <v>pack,701|140;pack,702|30;coin,1390|100;pack,10389|100;pack,10589|100</v>
      </c>
      <c r="O92" s="147">
        <v>80089</v>
      </c>
      <c r="P92" s="147">
        <f t="shared" ref="P92:R92" si="329">O92+100</f>
        <v>80189</v>
      </c>
      <c r="Q92" s="147">
        <f t="shared" si="329"/>
        <v>80289</v>
      </c>
      <c r="R92" s="147">
        <f t="shared" si="329"/>
        <v>80389</v>
      </c>
      <c r="S92" s="51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1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pack,304|10;pack,303|100;prop,704,2|200;pack,702|120;pack,703|20;pack,406|60;pack,407|20;prop,322,1|20;prop,323,1|5</v>
      </c>
      <c r="U92" s="51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1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147" t="s">
        <v>2024</v>
      </c>
      <c r="X92" s="147"/>
      <c r="Y92" s="147"/>
      <c r="AA92" s="52" t="s">
        <v>279</v>
      </c>
      <c r="AB92" s="52" t="s">
        <v>282</v>
      </c>
      <c r="AC92" s="52">
        <v>409</v>
      </c>
      <c r="AD92" s="51" t="str">
        <f t="shared" si="327"/>
        <v>pack,409</v>
      </c>
    </row>
    <row r="93" spans="1:39" x14ac:dyDescent="0.15">
      <c r="A93" s="147">
        <f>怪物产出!A93</f>
        <v>90</v>
      </c>
      <c r="B93" s="147">
        <f>怪物产出!B93</f>
        <v>15</v>
      </c>
      <c r="C93" s="147">
        <f t="shared" si="303"/>
        <v>6</v>
      </c>
      <c r="D93" s="147" t="str">
        <f>价值设定!N92</f>
        <v>coin,1400</v>
      </c>
      <c r="E93" s="147" t="str">
        <f>价值设定!O92</f>
        <v>coin,2800</v>
      </c>
      <c r="F93" s="147" t="str">
        <f>价值设定!P92</f>
        <v>coin,7000</v>
      </c>
      <c r="G93" s="51">
        <v>10390</v>
      </c>
      <c r="H93" s="51">
        <v>10490</v>
      </c>
      <c r="I93" s="51" t="str">
        <f t="shared" si="298"/>
        <v>prop,202,2|20;prop,203,2|35;prop,204,1|30;prop,205,1|10;prop,206,1|5</v>
      </c>
      <c r="J93" s="51">
        <v>10590</v>
      </c>
      <c r="K93" s="51" t="str">
        <f t="shared" si="299"/>
        <v>cash,200|100;cash,250|50;cash,300|25;cash,400|10;prop,704,5|300;prop,704,10|150;pack,703|350;pack,408|100</v>
      </c>
      <c r="L93" s="51" t="str">
        <f t="shared" si="300"/>
        <v>prop,704,2|200;pack,702|120;pack,703|20;pack,406|60;pack,407|20;prop,322,1|20;prop,323,1|5</v>
      </c>
      <c r="M93" s="51" t="str">
        <f t="shared" si="301"/>
        <v>prop,701,1|20;pack,701|65;pack,702|65;pack,410|10;pack,411|50;pack,412|10;pack,413|10;coin,2800|100;pack,10490|100</v>
      </c>
      <c r="N93" s="51" t="str">
        <f t="shared" si="304"/>
        <v>pack,701|140;pack,702|30;coin,1400|100;pack,10390|100;pack,10590|100</v>
      </c>
      <c r="O93" s="147">
        <v>80090</v>
      </c>
      <c r="P93" s="147">
        <f t="shared" ref="P93:R93" si="330">O93+100</f>
        <v>80190</v>
      </c>
      <c r="Q93" s="147">
        <f t="shared" si="330"/>
        <v>80290</v>
      </c>
      <c r="R93" s="147">
        <f t="shared" si="330"/>
        <v>80390</v>
      </c>
      <c r="S93" s="51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1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pack,304|10;pack,303|100;prop,704,2|200;pack,702|120;pack,703|20;pack,406|60;pack,407|20;prop,322,1|20;prop,323,1|5</v>
      </c>
      <c r="U93" s="51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1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147" t="s">
        <v>2024</v>
      </c>
      <c r="X93" s="147"/>
      <c r="Y93" s="147"/>
      <c r="AA93" s="52" t="s">
        <v>280</v>
      </c>
      <c r="AB93" s="52" t="s">
        <v>283</v>
      </c>
      <c r="AC93" s="52">
        <v>410</v>
      </c>
      <c r="AD93" s="51" t="str">
        <f t="shared" si="327"/>
        <v>pack,410</v>
      </c>
    </row>
    <row r="94" spans="1:39" x14ac:dyDescent="0.15">
      <c r="A94" s="147">
        <f>怪物产出!A94</f>
        <v>91</v>
      </c>
      <c r="B94" s="147">
        <f>怪物产出!B94</f>
        <v>15</v>
      </c>
      <c r="C94" s="147">
        <f t="shared" si="303"/>
        <v>6</v>
      </c>
      <c r="D94" s="147" t="str">
        <f>价值设定!N93</f>
        <v>coin,1410</v>
      </c>
      <c r="E94" s="147" t="str">
        <f>价值设定!O93</f>
        <v>coin,2820</v>
      </c>
      <c r="F94" s="147" t="str">
        <f>价值设定!P93</f>
        <v>coin,7050</v>
      </c>
      <c r="G94" s="51">
        <v>10391</v>
      </c>
      <c r="H94" s="51">
        <v>10491</v>
      </c>
      <c r="I94" s="51" t="str">
        <f t="shared" si="298"/>
        <v>prop,202,2|20;prop,203,2|35;prop,204,1|30;prop,205,1|10;prop,206,1|5</v>
      </c>
      <c r="J94" s="51">
        <v>10591</v>
      </c>
      <c r="K94" s="51" t="str">
        <f t="shared" si="299"/>
        <v>cash,200|100;cash,250|50;cash,300|25;cash,400|10;prop,704,5|300;prop,704,10|150;pack,703|350;pack,408|100</v>
      </c>
      <c r="L94" s="51" t="str">
        <f t="shared" si="300"/>
        <v>prop,704,2|200;pack,702|120;pack,703|20;pack,406|60;pack,407|20;prop,322,1|20;prop,323,1|5</v>
      </c>
      <c r="M94" s="51" t="str">
        <f t="shared" si="301"/>
        <v>prop,701,1|20;pack,701|65;pack,702|65;pack,410|10;pack,411|50;pack,412|10;pack,413|10;coin,2820|100;pack,10491|100</v>
      </c>
      <c r="N94" s="51" t="str">
        <f t="shared" si="304"/>
        <v>pack,701|140;pack,702|30;coin,1410|100;pack,10391|100;pack,10591|100</v>
      </c>
      <c r="O94" s="147">
        <v>80091</v>
      </c>
      <c r="P94" s="147">
        <f t="shared" ref="P94:R94" si="331">O94+100</f>
        <v>80191</v>
      </c>
      <c r="Q94" s="147">
        <f t="shared" si="331"/>
        <v>80291</v>
      </c>
      <c r="R94" s="147">
        <f t="shared" si="331"/>
        <v>80391</v>
      </c>
      <c r="S94" s="51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1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pack,304|10;pack,303|100;prop,704,2|200;pack,702|120;pack,703|20;pack,406|60;pack,407|20;prop,322,1|20;prop,323,1|5</v>
      </c>
      <c r="U94" s="51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1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147" t="s">
        <v>2024</v>
      </c>
      <c r="X94" s="147"/>
      <c r="Y94" s="147"/>
      <c r="AA94" s="52" t="s">
        <v>259</v>
      </c>
      <c r="AB94" s="52" t="s">
        <v>284</v>
      </c>
      <c r="AC94" s="52">
        <v>411</v>
      </c>
      <c r="AD94" s="51" t="str">
        <f t="shared" si="327"/>
        <v>pack,411</v>
      </c>
    </row>
    <row r="95" spans="1:39" x14ac:dyDescent="0.15">
      <c r="A95" s="147">
        <f>怪物产出!A95</f>
        <v>92</v>
      </c>
      <c r="B95" s="147">
        <f>怪物产出!B95</f>
        <v>15</v>
      </c>
      <c r="C95" s="147">
        <f t="shared" si="303"/>
        <v>6</v>
      </c>
      <c r="D95" s="147" t="str">
        <f>价值设定!N94</f>
        <v>coin,1420</v>
      </c>
      <c r="E95" s="147" t="str">
        <f>价值设定!O94</f>
        <v>coin,2840</v>
      </c>
      <c r="F95" s="147" t="str">
        <f>价值设定!P94</f>
        <v>coin,7100</v>
      </c>
      <c r="G95" s="51">
        <v>10392</v>
      </c>
      <c r="H95" s="51">
        <v>10492</v>
      </c>
      <c r="I95" s="51" t="str">
        <f t="shared" si="298"/>
        <v>prop,202,2|20;prop,203,2|35;prop,204,1|30;prop,205,1|10;prop,206,1|5</v>
      </c>
      <c r="J95" s="51">
        <v>10592</v>
      </c>
      <c r="K95" s="51" t="str">
        <f t="shared" si="299"/>
        <v>cash,200|100;cash,250|50;cash,300|25;cash,400|10;prop,704,5|300;prop,704,10|150;pack,703|350;pack,408|100</v>
      </c>
      <c r="L95" s="51" t="str">
        <f t="shared" si="300"/>
        <v>prop,704,2|200;pack,702|120;pack,703|20;pack,406|60;pack,407|20;prop,322,1|20;prop,323,1|5</v>
      </c>
      <c r="M95" s="51" t="str">
        <f t="shared" si="301"/>
        <v>prop,701,1|20;pack,701|65;pack,702|65;pack,410|10;pack,411|50;pack,412|10;pack,413|10;coin,2840|100;pack,10492|100</v>
      </c>
      <c r="N95" s="51" t="str">
        <f t="shared" si="304"/>
        <v>pack,701|140;pack,702|30;coin,1420|100;pack,10392|100;pack,10592|100</v>
      </c>
      <c r="O95" s="147">
        <v>80092</v>
      </c>
      <c r="P95" s="147">
        <f t="shared" ref="P95:R95" si="332">O95+100</f>
        <v>80192</v>
      </c>
      <c r="Q95" s="147">
        <f t="shared" si="332"/>
        <v>80292</v>
      </c>
      <c r="R95" s="147">
        <f t="shared" si="332"/>
        <v>80392</v>
      </c>
      <c r="S95" s="51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1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pack,304|10;pack,303|100;prop,704,2|200;pack,702|120;pack,703|20;pack,406|60;pack,407|20;prop,322,1|20;prop,323,1|5</v>
      </c>
      <c r="U95" s="51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1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147" t="s">
        <v>2024</v>
      </c>
      <c r="X95" s="147"/>
      <c r="Y95" s="147"/>
      <c r="AA95" s="52" t="s">
        <v>281</v>
      </c>
      <c r="AB95" s="52" t="s">
        <v>285</v>
      </c>
      <c r="AC95" s="52">
        <v>412</v>
      </c>
      <c r="AD95" s="51" t="str">
        <f t="shared" si="327"/>
        <v>pack,412</v>
      </c>
    </row>
    <row r="96" spans="1:39" x14ac:dyDescent="0.15">
      <c r="A96" s="147">
        <f>怪物产出!A96</f>
        <v>93</v>
      </c>
      <c r="B96" s="147">
        <f>怪物产出!B96</f>
        <v>15</v>
      </c>
      <c r="C96" s="147">
        <f t="shared" si="303"/>
        <v>6</v>
      </c>
      <c r="D96" s="147" t="str">
        <f>价值设定!N95</f>
        <v>coin,1430</v>
      </c>
      <c r="E96" s="147" t="str">
        <f>价值设定!O95</f>
        <v>coin,2860</v>
      </c>
      <c r="F96" s="147" t="str">
        <f>价值设定!P95</f>
        <v>coin,7150</v>
      </c>
      <c r="G96" s="51">
        <v>10393</v>
      </c>
      <c r="H96" s="51">
        <v>10493</v>
      </c>
      <c r="I96" s="51" t="str">
        <f t="shared" si="298"/>
        <v>prop,202,2|20;prop,203,2|35;prop,204,1|30;prop,205,1|10;prop,206,1|5</v>
      </c>
      <c r="J96" s="51">
        <v>10593</v>
      </c>
      <c r="K96" s="51" t="str">
        <f t="shared" si="299"/>
        <v>cash,200|100;cash,250|50;cash,300|25;cash,400|10;prop,704,5|300;prop,704,10|150;pack,703|350;pack,408|100</v>
      </c>
      <c r="L96" s="51" t="str">
        <f t="shared" si="300"/>
        <v>prop,704,2|200;pack,702|120;pack,703|20;pack,406|60;pack,407|20;prop,322,1|20;prop,323,1|5</v>
      </c>
      <c r="M96" s="51" t="str">
        <f t="shared" si="301"/>
        <v>prop,701,1|20;pack,701|65;pack,702|65;pack,410|10;pack,411|50;pack,412|10;pack,413|10;coin,2860|100;pack,10493|100</v>
      </c>
      <c r="N96" s="51" t="str">
        <f t="shared" si="304"/>
        <v>pack,701|140;pack,702|30;coin,1430|100;pack,10393|100;pack,10593|100</v>
      </c>
      <c r="O96" s="147">
        <v>80093</v>
      </c>
      <c r="P96" s="147">
        <f t="shared" ref="P96:R96" si="333">O96+100</f>
        <v>80193</v>
      </c>
      <c r="Q96" s="147">
        <f t="shared" si="333"/>
        <v>80293</v>
      </c>
      <c r="R96" s="147">
        <f t="shared" si="333"/>
        <v>80393</v>
      </c>
      <c r="S96" s="51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1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pack,304|10;pack,303|100;prop,704,2|200;pack,702|120;pack,703|20;pack,406|60;pack,407|20;prop,322,1|20;prop,323,1|5</v>
      </c>
      <c r="U96" s="51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1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147" t="s">
        <v>2024</v>
      </c>
      <c r="X96" s="147"/>
      <c r="Y96" s="147"/>
      <c r="AA96" s="52" t="s">
        <v>260</v>
      </c>
      <c r="AB96" s="52" t="s">
        <v>286</v>
      </c>
      <c r="AC96" s="52">
        <v>413</v>
      </c>
      <c r="AD96" s="51" t="str">
        <f t="shared" si="327"/>
        <v>pack,413</v>
      </c>
    </row>
    <row r="97" spans="1:25" x14ac:dyDescent="0.15">
      <c r="A97" s="147">
        <f>怪物产出!A97</f>
        <v>94</v>
      </c>
      <c r="B97" s="147">
        <f>怪物产出!B97</f>
        <v>15</v>
      </c>
      <c r="C97" s="147">
        <f t="shared" si="303"/>
        <v>6</v>
      </c>
      <c r="D97" s="147" t="str">
        <f>价值设定!N96</f>
        <v>coin,1440</v>
      </c>
      <c r="E97" s="147" t="str">
        <f>价值设定!O96</f>
        <v>coin,2880</v>
      </c>
      <c r="F97" s="147" t="str">
        <f>价值设定!P96</f>
        <v>coin,7200</v>
      </c>
      <c r="G97" s="51">
        <v>10394</v>
      </c>
      <c r="H97" s="51">
        <v>10494</v>
      </c>
      <c r="I97" s="51" t="str">
        <f t="shared" si="298"/>
        <v>prop,202,2|20;prop,203,2|35;prop,204,1|30;prop,205,1|10;prop,206,1|5</v>
      </c>
      <c r="J97" s="51">
        <v>10594</v>
      </c>
      <c r="K97" s="51" t="str">
        <f t="shared" si="299"/>
        <v>cash,200|100;cash,250|50;cash,300|25;cash,400|10;prop,704,5|300;prop,704,10|150;pack,703|350;pack,408|100</v>
      </c>
      <c r="L97" s="51" t="str">
        <f t="shared" si="300"/>
        <v>prop,704,2|200;pack,702|120;pack,703|20;pack,406|60;pack,407|20;prop,322,1|20;prop,323,1|5</v>
      </c>
      <c r="M97" s="51" t="str">
        <f t="shared" si="301"/>
        <v>prop,701,1|20;pack,701|65;pack,702|65;pack,410|10;pack,411|50;pack,412|10;pack,413|10;coin,2880|100;pack,10494|100</v>
      </c>
      <c r="N97" s="51" t="str">
        <f t="shared" si="304"/>
        <v>pack,701|140;pack,702|30;coin,1440|100;pack,10394|100;pack,10594|100</v>
      </c>
      <c r="O97" s="147">
        <v>80094</v>
      </c>
      <c r="P97" s="147">
        <f t="shared" ref="P97:R97" si="334">O97+100</f>
        <v>80194</v>
      </c>
      <c r="Q97" s="147">
        <f t="shared" si="334"/>
        <v>80294</v>
      </c>
      <c r="R97" s="147">
        <f t="shared" si="334"/>
        <v>80394</v>
      </c>
      <c r="S97" s="51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1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pack,304|10;pack,303|100;prop,704,2|200;pack,702|120;pack,703|20;pack,406|60;pack,407|20;prop,322,1|20;prop,323,1|5</v>
      </c>
      <c r="U97" s="51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1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147" t="s">
        <v>2024</v>
      </c>
      <c r="X97" s="147"/>
      <c r="Y97" s="147"/>
    </row>
    <row r="98" spans="1:25" x14ac:dyDescent="0.15">
      <c r="A98" s="147">
        <f>怪物产出!A98</f>
        <v>95</v>
      </c>
      <c r="B98" s="147">
        <f>怪物产出!B98</f>
        <v>15</v>
      </c>
      <c r="C98" s="147">
        <f t="shared" si="303"/>
        <v>6</v>
      </c>
      <c r="D98" s="147" t="str">
        <f>价值设定!N97</f>
        <v>coin,1450</v>
      </c>
      <c r="E98" s="147" t="str">
        <f>价值设定!O97</f>
        <v>coin,2900</v>
      </c>
      <c r="F98" s="147" t="str">
        <f>价值设定!P97</f>
        <v>coin,7250</v>
      </c>
      <c r="G98" s="51">
        <v>10395</v>
      </c>
      <c r="H98" s="51">
        <v>10495</v>
      </c>
      <c r="I98" s="51" t="str">
        <f t="shared" si="298"/>
        <v>prop,202,2|20;prop,203,2|35;prop,204,1|30;prop,205,1|10;prop,206,1|5</v>
      </c>
      <c r="J98" s="51">
        <v>10595</v>
      </c>
      <c r="K98" s="51" t="str">
        <f t="shared" si="299"/>
        <v>cash,200|100;cash,250|50;cash,300|25;cash,400|10;prop,704,5|300;prop,704,10|150;pack,703|350;pack,408|100</v>
      </c>
      <c r="L98" s="51" t="str">
        <f t="shared" si="300"/>
        <v>prop,704,2|200;pack,702|120;pack,703|20;pack,406|60;pack,407|20;prop,322,1|20;prop,323,1|5</v>
      </c>
      <c r="M98" s="51" t="str">
        <f t="shared" si="301"/>
        <v>prop,701,1|20;pack,701|65;pack,702|65;pack,410|10;pack,411|50;pack,412|10;pack,413|10;coin,2900|100;pack,10495|100</v>
      </c>
      <c r="N98" s="51" t="str">
        <f t="shared" si="304"/>
        <v>pack,701|140;pack,702|30;coin,1450|100;pack,10395|100;pack,10595|100</v>
      </c>
      <c r="O98" s="147">
        <v>80095</v>
      </c>
      <c r="P98" s="147">
        <f t="shared" ref="P98:R98" si="335">O98+100</f>
        <v>80195</v>
      </c>
      <c r="Q98" s="147">
        <f t="shared" si="335"/>
        <v>80295</v>
      </c>
      <c r="R98" s="147">
        <f t="shared" si="335"/>
        <v>80395</v>
      </c>
      <c r="S98" s="51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1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pack,304|10;pack,303|100;prop,704,2|200;pack,702|120;pack,703|20;pack,406|60;pack,407|20;prop,322,1|20;prop,323,1|5</v>
      </c>
      <c r="U98" s="51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1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147" t="s">
        <v>2024</v>
      </c>
      <c r="X98" s="147"/>
      <c r="Y98" s="147"/>
    </row>
    <row r="99" spans="1:25" x14ac:dyDescent="0.15">
      <c r="A99" s="147">
        <f>怪物产出!A99</f>
        <v>96</v>
      </c>
      <c r="B99" s="147">
        <f>怪物产出!B99</f>
        <v>15</v>
      </c>
      <c r="C99" s="147">
        <f t="shared" si="303"/>
        <v>6</v>
      </c>
      <c r="D99" s="147" t="str">
        <f>价值设定!N98</f>
        <v>coin,1460</v>
      </c>
      <c r="E99" s="147" t="str">
        <f>价值设定!O98</f>
        <v>coin,2920</v>
      </c>
      <c r="F99" s="147" t="str">
        <f>价值设定!P98</f>
        <v>coin,7300</v>
      </c>
      <c r="G99" s="51">
        <v>10396</v>
      </c>
      <c r="H99" s="51">
        <v>10496</v>
      </c>
      <c r="I99" s="51" t="str">
        <f t="shared" si="298"/>
        <v>prop,202,2|20;prop,203,2|35;prop,204,1|30;prop,205,1|10;prop,206,1|5</v>
      </c>
      <c r="J99" s="51">
        <v>10596</v>
      </c>
      <c r="K99" s="51" t="str">
        <f t="shared" si="299"/>
        <v>cash,200|100;cash,250|50;cash,300|25;cash,400|10;prop,704,5|300;prop,704,10|150;pack,703|350;pack,408|100</v>
      </c>
      <c r="L99" s="51" t="str">
        <f t="shared" si="300"/>
        <v>prop,704,2|200;pack,702|120;pack,703|20;pack,406|60;pack,407|20;prop,322,1|20;prop,323,1|5</v>
      </c>
      <c r="M99" s="51" t="str">
        <f t="shared" si="301"/>
        <v>prop,701,1|20;pack,701|65;pack,702|65;pack,410|10;pack,411|50;pack,412|10;pack,413|10;coin,2920|100;pack,10496|100</v>
      </c>
      <c r="N99" s="51" t="str">
        <f t="shared" si="304"/>
        <v>pack,701|140;pack,702|30;coin,1460|100;pack,10396|100;pack,10596|100</v>
      </c>
      <c r="O99" s="147">
        <v>80096</v>
      </c>
      <c r="P99" s="147">
        <f t="shared" ref="P99:R99" si="336">O99+100</f>
        <v>80196</v>
      </c>
      <c r="Q99" s="147">
        <f t="shared" si="336"/>
        <v>80296</v>
      </c>
      <c r="R99" s="147">
        <f t="shared" si="336"/>
        <v>80396</v>
      </c>
      <c r="S99" s="51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1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pack,304|10;pack,303|100;prop,704,2|200;pack,702|120;pack,703|20;pack,406|60;pack,407|20;prop,322,1|20;prop,323,1|5</v>
      </c>
      <c r="U99" s="51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1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147" t="s">
        <v>2024</v>
      </c>
      <c r="X99" s="147"/>
      <c r="Y99" s="147"/>
    </row>
    <row r="100" spans="1:25" x14ac:dyDescent="0.15">
      <c r="A100" s="147">
        <f>怪物产出!A100</f>
        <v>97</v>
      </c>
      <c r="B100" s="147">
        <f>怪物产出!B100</f>
        <v>15</v>
      </c>
      <c r="C100" s="147">
        <f t="shared" si="303"/>
        <v>6</v>
      </c>
      <c r="D100" s="147" t="str">
        <f>价值设定!N99</f>
        <v>coin,1470</v>
      </c>
      <c r="E100" s="147" t="str">
        <f>价值设定!O99</f>
        <v>coin,2940</v>
      </c>
      <c r="F100" s="147" t="str">
        <f>价值设定!P99</f>
        <v>coin,7350</v>
      </c>
      <c r="G100" s="51">
        <v>10397</v>
      </c>
      <c r="H100" s="51">
        <v>10497</v>
      </c>
      <c r="I100" s="51" t="str">
        <f t="shared" si="298"/>
        <v>prop,202,2|20;prop,203,2|35;prop,204,1|30;prop,205,1|10;prop,206,1|5</v>
      </c>
      <c r="J100" s="51">
        <v>10597</v>
      </c>
      <c r="K100" s="51" t="str">
        <f t="shared" si="299"/>
        <v>cash,200|100;cash,250|50;cash,300|25;cash,400|10;prop,704,5|300;prop,704,10|150;pack,703|350;pack,408|100</v>
      </c>
      <c r="L100" s="51" t="str">
        <f t="shared" si="300"/>
        <v>prop,704,2|200;pack,702|120;pack,703|20;pack,406|60;pack,407|20;prop,322,1|20;prop,323,1|5</v>
      </c>
      <c r="M100" s="51" t="str">
        <f t="shared" si="301"/>
        <v>prop,701,1|20;pack,701|65;pack,702|65;pack,410|10;pack,411|50;pack,412|10;pack,413|10;coin,2940|100;pack,10497|100</v>
      </c>
      <c r="N100" s="51" t="str">
        <f t="shared" si="304"/>
        <v>pack,701|140;pack,702|30;coin,1470|100;pack,10397|100;pack,10597|100</v>
      </c>
      <c r="O100" s="147">
        <v>80097</v>
      </c>
      <c r="P100" s="147">
        <f t="shared" ref="P100:R100" si="337">O100+100</f>
        <v>80197</v>
      </c>
      <c r="Q100" s="147">
        <f t="shared" si="337"/>
        <v>80297</v>
      </c>
      <c r="R100" s="147">
        <f t="shared" si="337"/>
        <v>80397</v>
      </c>
      <c r="S100" s="51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1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pack,304|10;pack,303|100;prop,704,2|200;pack,702|120;pack,703|20;pack,406|60;pack,407|20;prop,322,1|20;prop,323,1|5</v>
      </c>
      <c r="U100" s="51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1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147" t="s">
        <v>2024</v>
      </c>
      <c r="X100" s="147"/>
      <c r="Y100" s="147"/>
    </row>
    <row r="101" spans="1:25" x14ac:dyDescent="0.15">
      <c r="A101" s="147">
        <f>怪物产出!A101</f>
        <v>98</v>
      </c>
      <c r="B101" s="147">
        <f>怪物产出!B101</f>
        <v>15</v>
      </c>
      <c r="C101" s="147">
        <f t="shared" si="303"/>
        <v>6</v>
      </c>
      <c r="D101" s="147" t="str">
        <f>价值设定!N100</f>
        <v>coin,1480</v>
      </c>
      <c r="E101" s="147" t="str">
        <f>价值设定!O100</f>
        <v>coin,2960</v>
      </c>
      <c r="F101" s="147" t="str">
        <f>价值设定!P100</f>
        <v>coin,7400</v>
      </c>
      <c r="G101" s="51">
        <v>10398</v>
      </c>
      <c r="H101" s="51">
        <v>10498</v>
      </c>
      <c r="I101" s="51" t="str">
        <f t="shared" si="298"/>
        <v>prop,202,2|20;prop,203,2|35;prop,204,1|30;prop,205,1|10;prop,206,1|5</v>
      </c>
      <c r="J101" s="51">
        <v>10598</v>
      </c>
      <c r="K101" s="51" t="str">
        <f t="shared" si="299"/>
        <v>cash,200|100;cash,250|50;cash,300|25;cash,400|10;prop,704,5|300;prop,704,10|150;pack,703|350;pack,408|100</v>
      </c>
      <c r="L101" s="51" t="str">
        <f t="shared" si="300"/>
        <v>prop,704,2|200;pack,702|120;pack,703|20;pack,406|60;pack,407|20;prop,322,1|20;prop,323,1|5</v>
      </c>
      <c r="M101" s="51" t="str">
        <f t="shared" si="301"/>
        <v>prop,701,1|20;pack,701|65;pack,702|65;pack,410|10;pack,411|50;pack,412|10;pack,413|10;coin,2960|100;pack,10498|100</v>
      </c>
      <c r="N101" s="51" t="str">
        <f t="shared" si="304"/>
        <v>pack,701|140;pack,702|30;coin,1480|100;pack,10398|100;pack,10598|100</v>
      </c>
      <c r="O101" s="147">
        <v>80098</v>
      </c>
      <c r="P101" s="147">
        <f t="shared" ref="P101:R101" si="338">O101+100</f>
        <v>80198</v>
      </c>
      <c r="Q101" s="147">
        <f t="shared" si="338"/>
        <v>80298</v>
      </c>
      <c r="R101" s="147">
        <f t="shared" si="338"/>
        <v>80398</v>
      </c>
      <c r="S101" s="51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1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pack,304|10;pack,303|100;prop,704,2|200;pack,702|120;pack,703|20;pack,406|60;pack,407|20;prop,322,1|20;prop,323,1|5</v>
      </c>
      <c r="U101" s="51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1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147" t="s">
        <v>2024</v>
      </c>
      <c r="X101" s="147"/>
      <c r="Y101" s="147"/>
    </row>
    <row r="102" spans="1:25" x14ac:dyDescent="0.15">
      <c r="A102" s="147">
        <f>怪物产出!A102</f>
        <v>99</v>
      </c>
      <c r="B102" s="147">
        <f>怪物产出!B102</f>
        <v>15</v>
      </c>
      <c r="C102" s="147">
        <f t="shared" si="303"/>
        <v>6</v>
      </c>
      <c r="D102" s="147" t="str">
        <f>价值设定!N101</f>
        <v>coin,1490</v>
      </c>
      <c r="E102" s="147" t="str">
        <f>价值设定!O101</f>
        <v>coin,2980</v>
      </c>
      <c r="F102" s="147" t="str">
        <f>价值设定!P101</f>
        <v>coin,7450</v>
      </c>
      <c r="G102" s="51">
        <v>10399</v>
      </c>
      <c r="H102" s="51">
        <v>10499</v>
      </c>
      <c r="I102" s="51" t="str">
        <f t="shared" si="298"/>
        <v>prop,202,2|20;prop,203,2|35;prop,204,1|30;prop,205,1|10;prop,206,1|5</v>
      </c>
      <c r="J102" s="51">
        <v>10599</v>
      </c>
      <c r="K102" s="51" t="str">
        <f t="shared" si="299"/>
        <v>cash,200|100;cash,250|50;cash,300|25;cash,400|10;prop,704,5|300;prop,704,10|150;pack,703|350;pack,408|100</v>
      </c>
      <c r="L102" s="51" t="str">
        <f t="shared" si="300"/>
        <v>prop,704,2|200;pack,702|120;pack,703|20;pack,406|60;pack,407|20;prop,322,1|20;prop,323,1|5</v>
      </c>
      <c r="M102" s="51" t="str">
        <f t="shared" si="301"/>
        <v>prop,701,1|20;pack,701|65;pack,702|65;pack,410|10;pack,411|50;pack,412|10;pack,413|10;coin,2980|100;pack,10499|100</v>
      </c>
      <c r="N102" s="51" t="str">
        <f t="shared" si="304"/>
        <v>pack,701|140;pack,702|30;coin,1490|100;pack,10399|100;pack,10599|100</v>
      </c>
      <c r="O102" s="147">
        <v>80099</v>
      </c>
      <c r="P102" s="147">
        <f t="shared" ref="P102:R102" si="339">O102+100</f>
        <v>80199</v>
      </c>
      <c r="Q102" s="147">
        <f t="shared" si="339"/>
        <v>80299</v>
      </c>
      <c r="R102" s="147">
        <f t="shared" si="339"/>
        <v>80399</v>
      </c>
      <c r="S102" s="51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1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pack,304|10;pack,303|100;prop,704,2|200;pack,702|120;pack,703|20;pack,406|60;pack,407|20;prop,322,1|20;prop,323,1|5</v>
      </c>
      <c r="U102" s="51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1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147" t="s">
        <v>2024</v>
      </c>
      <c r="X102" s="147"/>
      <c r="Y102" s="147"/>
    </row>
    <row r="103" spans="1:25" x14ac:dyDescent="0.15">
      <c r="A103" s="147">
        <f>怪物产出!A103</f>
        <v>100</v>
      </c>
      <c r="B103" s="147">
        <f>怪物产出!B103</f>
        <v>15</v>
      </c>
      <c r="C103" s="147">
        <f t="shared" si="303"/>
        <v>6</v>
      </c>
      <c r="D103" s="147" t="str">
        <f>价值设定!N102</f>
        <v>coin,1500</v>
      </c>
      <c r="E103" s="147" t="str">
        <f>价值设定!O102</f>
        <v>coin,3000</v>
      </c>
      <c r="F103" s="147" t="str">
        <f>价值设定!P102</f>
        <v>coin,7500</v>
      </c>
      <c r="G103" s="51">
        <v>10400</v>
      </c>
      <c r="H103" s="51">
        <v>10500</v>
      </c>
      <c r="I103" s="51" t="str">
        <f t="shared" si="298"/>
        <v>prop,202,2|20;prop,203,2|35;prop,204,1|30;prop,205,1|10;prop,206,1|5</v>
      </c>
      <c r="J103" s="51">
        <v>10600</v>
      </c>
      <c r="K103" s="51" t="str">
        <f t="shared" si="299"/>
        <v>cash,200|100;cash,250|50;cash,300|25;cash,400|10;prop,704,5|300;prop,704,10|150;pack,703|350;pack,408|100</v>
      </c>
      <c r="L103" s="51" t="str">
        <f t="shared" si="300"/>
        <v>prop,704,2|200;pack,702|120;pack,703|20;pack,406|60;pack,407|20;prop,322,1|20;prop,323,1|5</v>
      </c>
      <c r="M103" s="51" t="str">
        <f t="shared" si="301"/>
        <v>prop,701,1|20;pack,701|65;pack,702|65;pack,410|10;pack,411|50;pack,412|10;pack,413|10;coin,3000|100;pack,10500|100</v>
      </c>
      <c r="N103" s="51" t="str">
        <f t="shared" si="304"/>
        <v>pack,701|140;pack,702|30;coin,1500|100;pack,10400|100;pack,10600|100</v>
      </c>
      <c r="O103" s="147">
        <v>80100</v>
      </c>
      <c r="P103" s="147">
        <f t="shared" ref="P103:R103" si="340">O103+100</f>
        <v>80200</v>
      </c>
      <c r="Q103" s="147">
        <f t="shared" si="340"/>
        <v>80300</v>
      </c>
      <c r="R103" s="147">
        <f t="shared" si="340"/>
        <v>80400</v>
      </c>
      <c r="S103" s="51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1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pack,304|10;pack,303|100;prop,704,2|200;pack,702|120;pack,703|20;pack,406|60;pack,407|20;prop,322,1|20;prop,323,1|5</v>
      </c>
      <c r="U103" s="51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1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147" t="s">
        <v>2024</v>
      </c>
      <c r="X103" s="147"/>
      <c r="Y103" s="147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O85"/>
  <sheetViews>
    <sheetView workbookViewId="0">
      <selection activeCell="P36" sqref="P36"/>
    </sheetView>
  </sheetViews>
  <sheetFormatPr baseColWidth="10" defaultColWidth="11" defaultRowHeight="13" x14ac:dyDescent="0.15"/>
  <cols>
    <col min="1" max="1" width="13.6640625" style="26" customWidth="1"/>
    <col min="2" max="2" width="9.5" style="26" bestFit="1" customWidth="1"/>
    <col min="3" max="3" width="10.1640625" style="53" customWidth="1"/>
    <col min="4" max="4" width="6.33203125" style="53" customWidth="1"/>
    <col min="5" max="5" width="7" style="53" customWidth="1"/>
    <col min="6" max="6" width="6.6640625" style="53" customWidth="1"/>
    <col min="7" max="7" width="5.5" style="53" bestFit="1" customWidth="1"/>
    <col min="8" max="8" width="10.6640625" style="53" bestFit="1" customWidth="1"/>
    <col min="9" max="9" width="16.3320312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640625" style="26" customWidth="1"/>
    <col min="35" max="35" width="12.16406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 x14ac:dyDescent="0.15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 x14ac:dyDescent="0.15">
      <c r="A2" s="121" t="s">
        <v>80</v>
      </c>
      <c r="B2" s="121">
        <v>100</v>
      </c>
      <c r="C2" s="122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145">
        <v>100</v>
      </c>
      <c r="L2" s="145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 x14ac:dyDescent="0.15">
      <c r="A3" s="121" t="s">
        <v>81</v>
      </c>
      <c r="B3" s="121">
        <v>100</v>
      </c>
      <c r="C3" s="122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K3" s="145">
        <v>100</v>
      </c>
      <c r="L3" s="145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21</v>
      </c>
      <c r="AB3" s="53"/>
      <c r="AC3" s="26" t="str">
        <f t="shared" ref="AC3:AC28" si="3">IFERROR(INDEX($J$1:$X$1,MATCH(50,$J3:$X3,0)),"")</f>
        <v/>
      </c>
    </row>
    <row r="4" spans="1:41" x14ac:dyDescent="0.15">
      <c r="A4" s="121" t="s">
        <v>82</v>
      </c>
      <c r="B4" s="121">
        <v>100</v>
      </c>
      <c r="C4" s="122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145"/>
      <c r="L4" s="145"/>
      <c r="M4" s="53">
        <v>100</v>
      </c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42</v>
      </c>
      <c r="AB4" s="53"/>
      <c r="AC4" s="26" t="str">
        <f t="shared" si="3"/>
        <v/>
      </c>
      <c r="AI4" s="80"/>
      <c r="AJ4" s="80"/>
      <c r="AK4" s="80"/>
      <c r="AL4" s="80"/>
      <c r="AM4" s="80"/>
      <c r="AN4" s="80"/>
      <c r="AO4" s="80"/>
    </row>
    <row r="5" spans="1:41" x14ac:dyDescent="0.15">
      <c r="A5" s="121" t="s">
        <v>83</v>
      </c>
      <c r="B5" s="121">
        <v>100</v>
      </c>
      <c r="C5" s="122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145"/>
      <c r="L5" s="145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23"/>
      <c r="AJ5" s="123"/>
      <c r="AK5" s="123"/>
      <c r="AL5" s="123"/>
      <c r="AM5" s="123"/>
      <c r="AN5" s="123"/>
      <c r="AO5" s="80"/>
    </row>
    <row r="6" spans="1:41" x14ac:dyDescent="0.15">
      <c r="A6" s="121" t="s">
        <v>84</v>
      </c>
      <c r="B6" s="121">
        <v>100</v>
      </c>
      <c r="C6" s="122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145"/>
      <c r="L6" s="145"/>
      <c r="P6" s="53"/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82</v>
      </c>
      <c r="AB6" s="53"/>
      <c r="AC6" s="26" t="str">
        <f t="shared" si="3"/>
        <v/>
      </c>
      <c r="AI6" s="59"/>
      <c r="AJ6" s="59"/>
      <c r="AK6" s="59"/>
      <c r="AL6" s="59"/>
      <c r="AM6" s="59"/>
      <c r="AN6" s="59"/>
      <c r="AO6" s="80"/>
    </row>
    <row r="7" spans="1:41" x14ac:dyDescent="0.15">
      <c r="A7" s="121" t="s">
        <v>85</v>
      </c>
      <c r="B7" s="121">
        <v>100</v>
      </c>
      <c r="C7" s="122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K7" s="145">
        <v>100</v>
      </c>
      <c r="L7" s="145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21</v>
      </c>
      <c r="AB7" s="53"/>
      <c r="AC7" s="26" t="str">
        <f t="shared" si="3"/>
        <v/>
      </c>
      <c r="AI7" s="59"/>
      <c r="AJ7" s="59"/>
      <c r="AK7" s="59"/>
      <c r="AL7" s="59"/>
      <c r="AM7" s="59"/>
      <c r="AN7" s="59"/>
      <c r="AO7" s="80"/>
    </row>
    <row r="8" spans="1:41" x14ac:dyDescent="0.15">
      <c r="A8" s="121" t="s">
        <v>86</v>
      </c>
      <c r="B8" s="121">
        <v>100</v>
      </c>
      <c r="C8" s="122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K8" s="145">
        <v>100</v>
      </c>
      <c r="L8" s="145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21</v>
      </c>
      <c r="AB8" s="53"/>
      <c r="AC8" s="26" t="str">
        <f t="shared" si="3"/>
        <v/>
      </c>
      <c r="AI8" s="59"/>
      <c r="AJ8" s="59"/>
      <c r="AK8" s="59"/>
      <c r="AL8" s="59"/>
      <c r="AM8" s="59"/>
      <c r="AN8" s="59"/>
      <c r="AO8" s="80"/>
    </row>
    <row r="9" spans="1:41" x14ac:dyDescent="0.15">
      <c r="A9" s="121" t="s">
        <v>87</v>
      </c>
      <c r="B9" s="121">
        <v>100</v>
      </c>
      <c r="C9" s="122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K9" s="145">
        <v>100</v>
      </c>
      <c r="L9" s="145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21</v>
      </c>
      <c r="AB9" s="53"/>
      <c r="AC9" s="26" t="str">
        <f t="shared" si="3"/>
        <v/>
      </c>
      <c r="AI9" s="59"/>
      <c r="AJ9" s="59"/>
      <c r="AK9" s="59"/>
      <c r="AL9" s="59"/>
      <c r="AM9" s="59"/>
      <c r="AN9" s="59"/>
      <c r="AO9" s="80"/>
    </row>
    <row r="10" spans="1:41" x14ac:dyDescent="0.15">
      <c r="A10" s="121" t="s">
        <v>88</v>
      </c>
      <c r="B10" s="121">
        <v>100</v>
      </c>
      <c r="C10" s="122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K10" s="145">
        <v>100</v>
      </c>
      <c r="L10" s="145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21</v>
      </c>
      <c r="AB10" s="53"/>
      <c r="AC10" s="26" t="str">
        <f t="shared" si="3"/>
        <v/>
      </c>
      <c r="AI10" s="59"/>
      <c r="AJ10" s="59"/>
      <c r="AK10" s="59"/>
      <c r="AL10" s="59"/>
      <c r="AM10" s="59"/>
      <c r="AN10" s="59"/>
      <c r="AO10" s="80"/>
    </row>
    <row r="11" spans="1:41" x14ac:dyDescent="0.15">
      <c r="A11" s="121" t="s">
        <v>89</v>
      </c>
      <c r="B11" s="121">
        <v>100</v>
      </c>
      <c r="C11" s="122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145"/>
      <c r="L11" s="145"/>
      <c r="M11" s="53"/>
      <c r="N11" s="53"/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62</v>
      </c>
      <c r="AB11" s="53"/>
      <c r="AC11" s="26" t="str">
        <f t="shared" si="3"/>
        <v/>
      </c>
      <c r="AI11" s="59"/>
      <c r="AJ11" s="59"/>
      <c r="AK11" s="59"/>
      <c r="AL11" s="59"/>
      <c r="AM11" s="59"/>
      <c r="AN11" s="59"/>
      <c r="AO11" s="80"/>
    </row>
    <row r="12" spans="1:41" x14ac:dyDescent="0.15">
      <c r="A12" s="121" t="s">
        <v>90</v>
      </c>
      <c r="B12" s="121">
        <v>100</v>
      </c>
      <c r="C12" s="122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145"/>
      <c r="L12" s="145"/>
      <c r="M12" s="53"/>
      <c r="N12" s="53"/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62</v>
      </c>
      <c r="AB12" s="53"/>
      <c r="AC12" s="26" t="str">
        <f t="shared" si="3"/>
        <v/>
      </c>
      <c r="AI12" s="59"/>
      <c r="AJ12" s="59"/>
      <c r="AK12" s="59"/>
      <c r="AL12" s="59"/>
      <c r="AM12" s="59"/>
      <c r="AN12" s="59"/>
      <c r="AO12" s="80"/>
    </row>
    <row r="13" spans="1:41" x14ac:dyDescent="0.15">
      <c r="A13" s="121" t="s">
        <v>91</v>
      </c>
      <c r="B13" s="121">
        <v>100</v>
      </c>
      <c r="C13" s="122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145"/>
      <c r="L13" s="145"/>
      <c r="M13" s="53"/>
      <c r="N13" s="53"/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62</v>
      </c>
      <c r="AB13" s="53"/>
      <c r="AC13" s="26" t="str">
        <f t="shared" si="3"/>
        <v/>
      </c>
      <c r="AI13" s="59"/>
      <c r="AJ13" s="59"/>
      <c r="AK13" s="59"/>
      <c r="AL13" s="59"/>
      <c r="AM13" s="59"/>
      <c r="AN13" s="59"/>
      <c r="AO13" s="80"/>
    </row>
    <row r="14" spans="1:41" x14ac:dyDescent="0.15">
      <c r="A14" s="121" t="s">
        <v>92</v>
      </c>
      <c r="B14" s="121">
        <v>100</v>
      </c>
      <c r="C14" s="122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145"/>
      <c r="L14" s="145"/>
      <c r="M14" s="53"/>
      <c r="N14" s="53"/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62</v>
      </c>
      <c r="AB14" s="53"/>
      <c r="AC14" s="26" t="str">
        <f t="shared" si="3"/>
        <v/>
      </c>
      <c r="AI14" s="59"/>
      <c r="AJ14" s="59"/>
      <c r="AK14" s="59"/>
      <c r="AL14" s="59"/>
      <c r="AM14" s="59"/>
      <c r="AN14" s="59"/>
      <c r="AO14" s="80"/>
    </row>
    <row r="15" spans="1:41" x14ac:dyDescent="0.15">
      <c r="A15" s="121" t="s">
        <v>93</v>
      </c>
      <c r="B15" s="121">
        <v>100</v>
      </c>
      <c r="C15" s="122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K15" s="145">
        <v>100</v>
      </c>
      <c r="L15" s="145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21</v>
      </c>
      <c r="AB15" s="53"/>
      <c r="AC15" s="26" t="str">
        <f t="shared" si="3"/>
        <v/>
      </c>
      <c r="AI15" s="59"/>
      <c r="AJ15" s="59"/>
      <c r="AK15" s="59"/>
      <c r="AL15" s="59"/>
      <c r="AM15" s="59"/>
      <c r="AN15" s="59"/>
      <c r="AO15" s="80"/>
    </row>
    <row r="16" spans="1:41" x14ac:dyDescent="0.15">
      <c r="A16" s="121" t="s">
        <v>94</v>
      </c>
      <c r="B16" s="121">
        <v>100</v>
      </c>
      <c r="C16" s="122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145"/>
      <c r="L16" s="145"/>
      <c r="M16" s="53"/>
      <c r="N16" s="53">
        <v>100</v>
      </c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51</v>
      </c>
      <c r="AB16" s="53"/>
      <c r="AC16" s="26" t="str">
        <f t="shared" si="3"/>
        <v/>
      </c>
      <c r="AI16" s="59"/>
      <c r="AJ16" s="59"/>
      <c r="AK16" s="59"/>
      <c r="AL16" s="59"/>
      <c r="AM16" s="59"/>
      <c r="AN16" s="59"/>
      <c r="AO16" s="80"/>
    </row>
    <row r="17" spans="1:41" x14ac:dyDescent="0.15">
      <c r="A17" s="121" t="s">
        <v>95</v>
      </c>
      <c r="B17" s="121">
        <v>100</v>
      </c>
      <c r="C17" s="122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145"/>
      <c r="L17" s="145"/>
      <c r="M17" s="53"/>
      <c r="N17" s="53"/>
      <c r="O17" s="53"/>
      <c r="P17" s="53">
        <v>100</v>
      </c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72</v>
      </c>
      <c r="AB17" s="53"/>
      <c r="AC17" s="26" t="str">
        <f t="shared" si="3"/>
        <v/>
      </c>
      <c r="AI17" s="59"/>
      <c r="AJ17" s="59"/>
      <c r="AK17" s="59"/>
      <c r="AL17" s="59"/>
      <c r="AM17" s="59"/>
      <c r="AN17" s="59"/>
      <c r="AO17" s="80"/>
    </row>
    <row r="18" spans="1:41" x14ac:dyDescent="0.15">
      <c r="A18" s="121" t="s">
        <v>96</v>
      </c>
      <c r="B18" s="121">
        <v>100</v>
      </c>
      <c r="C18" s="122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K18" s="145">
        <v>100</v>
      </c>
      <c r="L18" s="145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21</v>
      </c>
      <c r="AB18" s="53"/>
      <c r="AC18" s="26" t="str">
        <f t="shared" si="3"/>
        <v/>
      </c>
      <c r="AI18" s="59"/>
      <c r="AJ18" s="59"/>
      <c r="AK18" s="59"/>
      <c r="AL18" s="59"/>
      <c r="AM18" s="59"/>
      <c r="AN18" s="59"/>
      <c r="AO18" s="80"/>
    </row>
    <row r="19" spans="1:41" x14ac:dyDescent="0.15">
      <c r="A19" s="121" t="s">
        <v>97</v>
      </c>
      <c r="B19" s="121">
        <v>100</v>
      </c>
      <c r="C19" s="122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145"/>
      <c r="L19" s="145"/>
      <c r="M19" s="53"/>
      <c r="N19" s="53">
        <v>100</v>
      </c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51</v>
      </c>
      <c r="AB19" s="53"/>
      <c r="AC19" s="26" t="str">
        <f t="shared" si="3"/>
        <v/>
      </c>
      <c r="AI19" s="59"/>
      <c r="AJ19" s="59"/>
      <c r="AK19" s="59"/>
      <c r="AL19" s="59"/>
      <c r="AM19" s="59"/>
      <c r="AN19" s="59"/>
      <c r="AO19" s="80"/>
    </row>
    <row r="20" spans="1:41" x14ac:dyDescent="0.15">
      <c r="A20" s="121" t="s">
        <v>98</v>
      </c>
      <c r="B20" s="121">
        <v>100</v>
      </c>
      <c r="C20" s="122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145"/>
      <c r="L20" s="145"/>
      <c r="M20" s="53"/>
      <c r="N20" s="53"/>
      <c r="O20" s="53"/>
      <c r="P20" s="53">
        <v>100</v>
      </c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72</v>
      </c>
      <c r="AB20" s="53"/>
      <c r="AC20" s="26" t="str">
        <f t="shared" si="3"/>
        <v/>
      </c>
      <c r="AI20" s="59"/>
      <c r="AJ20" s="59"/>
      <c r="AK20" s="59"/>
      <c r="AL20" s="59"/>
      <c r="AM20" s="59"/>
      <c r="AN20" s="59"/>
      <c r="AO20" s="80"/>
    </row>
    <row r="21" spans="1:41" x14ac:dyDescent="0.15">
      <c r="A21" s="121" t="s">
        <v>99</v>
      </c>
      <c r="B21" s="121">
        <v>100</v>
      </c>
      <c r="C21" s="122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K21" s="145">
        <v>100</v>
      </c>
      <c r="L21" s="145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21</v>
      </c>
      <c r="AB21" s="53"/>
      <c r="AC21" s="26" t="str">
        <f t="shared" si="3"/>
        <v/>
      </c>
      <c r="AI21" s="80"/>
      <c r="AJ21" s="80"/>
      <c r="AK21" s="80"/>
      <c r="AL21" s="80"/>
      <c r="AM21" s="80"/>
      <c r="AN21" s="80"/>
      <c r="AO21" s="80"/>
    </row>
    <row r="22" spans="1:41" x14ac:dyDescent="0.15">
      <c r="A22" s="121" t="s">
        <v>100</v>
      </c>
      <c r="B22" s="121">
        <v>100</v>
      </c>
      <c r="C22" s="122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145"/>
      <c r="L22" s="145"/>
      <c r="M22" s="53"/>
      <c r="N22" s="53">
        <v>100</v>
      </c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51</v>
      </c>
      <c r="AB22" s="53"/>
      <c r="AC22" s="26" t="str">
        <f t="shared" si="3"/>
        <v/>
      </c>
      <c r="AI22" s="80"/>
      <c r="AJ22" s="80"/>
      <c r="AK22" s="80"/>
      <c r="AL22" s="80"/>
      <c r="AM22" s="80"/>
      <c r="AN22" s="80"/>
      <c r="AO22" s="80"/>
    </row>
    <row r="23" spans="1:41" x14ac:dyDescent="0.15">
      <c r="A23" s="121" t="s">
        <v>101</v>
      </c>
      <c r="B23" s="121">
        <v>100</v>
      </c>
      <c r="C23" s="122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145"/>
      <c r="L23" s="145"/>
      <c r="M23" s="53"/>
      <c r="N23" s="53"/>
      <c r="O23" s="53"/>
      <c r="P23" s="53">
        <v>100</v>
      </c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72</v>
      </c>
      <c r="AB23" s="53"/>
      <c r="AC23" s="26" t="str">
        <f t="shared" si="3"/>
        <v/>
      </c>
      <c r="AI23" s="80"/>
      <c r="AJ23" s="80"/>
      <c r="AK23" s="80"/>
      <c r="AL23" s="80"/>
      <c r="AM23" s="80"/>
      <c r="AN23" s="80"/>
      <c r="AO23" s="80"/>
    </row>
    <row r="24" spans="1:41" x14ac:dyDescent="0.15">
      <c r="A24" s="121" t="s">
        <v>102</v>
      </c>
      <c r="B24" s="121">
        <v>100</v>
      </c>
      <c r="C24" s="122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K24" s="145">
        <v>100</v>
      </c>
      <c r="L24" s="145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21</v>
      </c>
      <c r="AB24" s="53"/>
      <c r="AC24" s="26" t="str">
        <f t="shared" si="3"/>
        <v/>
      </c>
      <c r="AI24" s="80"/>
      <c r="AJ24" s="80"/>
      <c r="AK24" s="80"/>
      <c r="AL24" s="80"/>
      <c r="AM24" s="80"/>
      <c r="AN24" s="80"/>
      <c r="AO24" s="80"/>
    </row>
    <row r="25" spans="1:41" x14ac:dyDescent="0.15">
      <c r="A25" s="121" t="s">
        <v>103</v>
      </c>
      <c r="B25" s="121">
        <v>100</v>
      </c>
      <c r="C25" s="122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145"/>
      <c r="L25" s="145"/>
      <c r="M25" s="53"/>
      <c r="N25" s="53">
        <v>100</v>
      </c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51</v>
      </c>
      <c r="AB25" s="53"/>
      <c r="AC25" s="26" t="str">
        <f t="shared" si="3"/>
        <v/>
      </c>
      <c r="AI25" s="80"/>
      <c r="AJ25" s="80"/>
      <c r="AK25" s="80"/>
      <c r="AL25" s="80"/>
      <c r="AM25" s="80"/>
      <c r="AN25" s="80"/>
      <c r="AO25" s="80"/>
    </row>
    <row r="26" spans="1:41" x14ac:dyDescent="0.15">
      <c r="A26" s="121" t="s">
        <v>104</v>
      </c>
      <c r="B26" s="121">
        <v>100</v>
      </c>
      <c r="C26" s="122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145"/>
      <c r="L26" s="145"/>
      <c r="M26" s="53"/>
      <c r="N26" s="53"/>
      <c r="O26" s="53"/>
      <c r="P26" s="53">
        <v>100</v>
      </c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72</v>
      </c>
      <c r="AB26" s="53"/>
      <c r="AC26" s="26" t="str">
        <f t="shared" si="3"/>
        <v/>
      </c>
    </row>
    <row r="27" spans="1:41" x14ac:dyDescent="0.15">
      <c r="A27" s="121" t="s">
        <v>105</v>
      </c>
      <c r="B27" s="121">
        <v>100</v>
      </c>
      <c r="C27" s="122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K27" s="145">
        <v>100</v>
      </c>
      <c r="L27" s="145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21</v>
      </c>
      <c r="AB27" s="53"/>
      <c r="AC27" s="26" t="str">
        <f t="shared" si="3"/>
        <v/>
      </c>
    </row>
    <row r="28" spans="1:41" x14ac:dyDescent="0.15">
      <c r="A28" s="121" t="s">
        <v>106</v>
      </c>
      <c r="B28" s="121">
        <v>100</v>
      </c>
      <c r="C28" s="122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145"/>
      <c r="L28" s="176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 x14ac:dyDescent="0.15">
      <c r="A29" s="121"/>
      <c r="B29" s="121"/>
      <c r="C29" s="122"/>
    </row>
    <row r="30" spans="1:41" x14ac:dyDescent="0.15">
      <c r="A30" s="121" t="s">
        <v>311</v>
      </c>
      <c r="B30" s="121" t="s">
        <v>2333</v>
      </c>
      <c r="C30" s="121" t="s">
        <v>2334</v>
      </c>
      <c r="D30" s="121" t="s">
        <v>243</v>
      </c>
      <c r="E30" s="122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21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 x14ac:dyDescent="0.15">
      <c r="A31" s="121">
        <v>100</v>
      </c>
      <c r="B31" s="121">
        <v>1</v>
      </c>
      <c r="C31" s="121">
        <v>999</v>
      </c>
      <c r="D31" s="121">
        <f t="shared" ref="D31:D57" si="4">Y2</f>
        <v>100</v>
      </c>
      <c r="E31" s="56" t="str">
        <f t="shared" ref="E31:E57" si="5">I2</f>
        <v>stage_token,240</v>
      </c>
      <c r="F31" s="124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21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 x14ac:dyDescent="0.15">
      <c r="A32" s="121">
        <v>101</v>
      </c>
      <c r="B32" s="121">
        <v>1</v>
      </c>
      <c r="C32" s="121">
        <v>999</v>
      </c>
      <c r="D32" s="121">
        <f t="shared" si="4"/>
        <v>100</v>
      </c>
      <c r="E32" s="56" t="str">
        <f t="shared" si="5"/>
        <v>stage_token,360</v>
      </c>
      <c r="F32" s="124" t="str">
        <f t="shared" si="6"/>
        <v>prop,203,5</v>
      </c>
      <c r="G32" s="56" t="str">
        <f t="shared" ref="G32:G57" si="7">F32</f>
        <v>prop,203,5</v>
      </c>
      <c r="H32" s="53" t="str">
        <f t="shared" ref="H32:H57" si="8">IF(Z3=0,0,INT(Z3/10)&amp;","&amp;Z3)</f>
        <v>2,21</v>
      </c>
      <c r="I32" s="53">
        <f t="shared" ref="I32:I57" si="9">IF(AA3=0,0,INT(AA3/10)&amp;","&amp;AA3)</f>
        <v>0</v>
      </c>
      <c r="K32" s="53"/>
      <c r="L32" s="53"/>
      <c r="M32" s="121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 x14ac:dyDescent="0.15">
      <c r="A33" s="121">
        <v>102</v>
      </c>
      <c r="B33" s="121">
        <v>1</v>
      </c>
      <c r="C33" s="121">
        <v>999</v>
      </c>
      <c r="D33" s="121">
        <f t="shared" si="4"/>
        <v>100</v>
      </c>
      <c r="E33" s="56" t="str">
        <f t="shared" si="5"/>
        <v>stage_token,600</v>
      </c>
      <c r="F33" s="124" t="str">
        <f t="shared" si="6"/>
        <v>prop,204,5</v>
      </c>
      <c r="G33" s="56" t="str">
        <f t="shared" si="7"/>
        <v>prop,204,5</v>
      </c>
      <c r="H33" s="53" t="str">
        <f t="shared" si="8"/>
        <v>4,42</v>
      </c>
      <c r="I33" s="53">
        <f t="shared" si="9"/>
        <v>0</v>
      </c>
      <c r="K33" s="53"/>
      <c r="L33" s="53"/>
      <c r="M33" s="121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 x14ac:dyDescent="0.15">
      <c r="A34" s="121">
        <v>103</v>
      </c>
      <c r="B34" s="121">
        <v>1</v>
      </c>
      <c r="C34" s="121">
        <v>999</v>
      </c>
      <c r="D34" s="121">
        <f t="shared" si="4"/>
        <v>100</v>
      </c>
      <c r="E34" s="56" t="str">
        <f t="shared" si="5"/>
        <v>stage_token,480</v>
      </c>
      <c r="F34" s="124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21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 x14ac:dyDescent="0.15">
      <c r="A35" s="121">
        <v>104</v>
      </c>
      <c r="B35" s="121">
        <v>1</v>
      </c>
      <c r="C35" s="121">
        <v>999</v>
      </c>
      <c r="D35" s="121">
        <f t="shared" si="4"/>
        <v>100</v>
      </c>
      <c r="E35" s="56" t="str">
        <f t="shared" si="5"/>
        <v>stage_token,960</v>
      </c>
      <c r="F35" s="124" t="str">
        <f t="shared" si="6"/>
        <v>prop,206,2</v>
      </c>
      <c r="G35" s="56" t="str">
        <f t="shared" si="7"/>
        <v>prop,206,2</v>
      </c>
      <c r="H35" s="53" t="str">
        <f t="shared" si="8"/>
        <v>8,82</v>
      </c>
      <c r="I35" s="53">
        <f t="shared" si="9"/>
        <v>0</v>
      </c>
      <c r="K35" s="53"/>
      <c r="L35" s="53"/>
      <c r="M35" s="121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 x14ac:dyDescent="0.15">
      <c r="A36" s="121">
        <v>105</v>
      </c>
      <c r="B36" s="121">
        <v>1</v>
      </c>
      <c r="C36" s="121">
        <v>999</v>
      </c>
      <c r="D36" s="121">
        <f t="shared" si="4"/>
        <v>100</v>
      </c>
      <c r="E36" s="56" t="str">
        <f t="shared" si="5"/>
        <v>stage_token,480</v>
      </c>
      <c r="F36" s="124" t="str">
        <f t="shared" si="6"/>
        <v>prop,207,2</v>
      </c>
      <c r="G36" s="56" t="str">
        <f t="shared" si="7"/>
        <v>prop,207,2</v>
      </c>
      <c r="H36" s="53" t="str">
        <f t="shared" si="8"/>
        <v>2,21</v>
      </c>
      <c r="I36" s="53">
        <f t="shared" si="9"/>
        <v>0</v>
      </c>
      <c r="K36" s="53"/>
      <c r="L36" s="53"/>
      <c r="M36" s="121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 x14ac:dyDescent="0.15">
      <c r="A37" s="121">
        <v>106</v>
      </c>
      <c r="B37" s="121">
        <v>1</v>
      </c>
      <c r="C37" s="121">
        <v>999</v>
      </c>
      <c r="D37" s="121">
        <f t="shared" si="4"/>
        <v>100</v>
      </c>
      <c r="E37" s="56" t="str">
        <f t="shared" si="5"/>
        <v>stage_token,480</v>
      </c>
      <c r="F37" s="124" t="str">
        <f t="shared" si="6"/>
        <v>prop,208,2</v>
      </c>
      <c r="G37" s="56" t="str">
        <f t="shared" si="7"/>
        <v>prop,208,2</v>
      </c>
      <c r="H37" s="53" t="str">
        <f t="shared" si="8"/>
        <v>2,21</v>
      </c>
      <c r="I37" s="53">
        <f t="shared" si="9"/>
        <v>0</v>
      </c>
      <c r="K37" s="53"/>
      <c r="L37" s="53"/>
      <c r="M37" s="121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 x14ac:dyDescent="0.15">
      <c r="A38" s="121">
        <v>107</v>
      </c>
      <c r="B38" s="121">
        <v>1</v>
      </c>
      <c r="C38" s="121">
        <v>999</v>
      </c>
      <c r="D38" s="121">
        <f t="shared" si="4"/>
        <v>100</v>
      </c>
      <c r="E38" s="56" t="str">
        <f t="shared" si="5"/>
        <v>stage_token,480</v>
      </c>
      <c r="F38" s="124" t="str">
        <f t="shared" si="6"/>
        <v>prop,209,2</v>
      </c>
      <c r="G38" s="56" t="str">
        <f t="shared" si="7"/>
        <v>prop,209,2</v>
      </c>
      <c r="H38" s="53" t="str">
        <f t="shared" si="8"/>
        <v>2,21</v>
      </c>
      <c r="I38" s="53">
        <f t="shared" si="9"/>
        <v>0</v>
      </c>
      <c r="K38" s="53"/>
      <c r="L38" s="53"/>
      <c r="M38" s="121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 x14ac:dyDescent="0.15">
      <c r="A39" s="121">
        <v>108</v>
      </c>
      <c r="B39" s="121">
        <v>1</v>
      </c>
      <c r="C39" s="121">
        <v>999</v>
      </c>
      <c r="D39" s="121">
        <f t="shared" si="4"/>
        <v>100</v>
      </c>
      <c r="E39" s="56" t="str">
        <f t="shared" si="5"/>
        <v>stage_token,480</v>
      </c>
      <c r="F39" s="124" t="str">
        <f t="shared" si="6"/>
        <v>prop,210,2</v>
      </c>
      <c r="G39" s="56" t="str">
        <f t="shared" si="7"/>
        <v>prop,210,2</v>
      </c>
      <c r="H39" s="53" t="str">
        <f t="shared" si="8"/>
        <v>2,21</v>
      </c>
      <c r="I39" s="53">
        <f t="shared" si="9"/>
        <v>0</v>
      </c>
      <c r="K39" s="53"/>
      <c r="L39" s="53"/>
      <c r="M39" s="121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 x14ac:dyDescent="0.15">
      <c r="A40" s="121">
        <v>109</v>
      </c>
      <c r="B40" s="121">
        <v>1</v>
      </c>
      <c r="C40" s="121">
        <v>999</v>
      </c>
      <c r="D40" s="121">
        <f t="shared" si="4"/>
        <v>100</v>
      </c>
      <c r="E40" s="56" t="str">
        <f t="shared" si="5"/>
        <v>stage_token,960</v>
      </c>
      <c r="F40" s="124" t="str">
        <f t="shared" si="6"/>
        <v>prop,211,2</v>
      </c>
      <c r="G40" s="56" t="str">
        <f t="shared" si="7"/>
        <v>prop,211,2</v>
      </c>
      <c r="H40" s="53" t="str">
        <f t="shared" si="8"/>
        <v>6,62</v>
      </c>
      <c r="I40" s="53">
        <f t="shared" si="9"/>
        <v>0</v>
      </c>
      <c r="K40" s="53"/>
      <c r="L40" s="53"/>
      <c r="M40" s="121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 x14ac:dyDescent="0.15">
      <c r="A41" s="121">
        <v>110</v>
      </c>
      <c r="B41" s="121">
        <v>1</v>
      </c>
      <c r="C41" s="121">
        <v>999</v>
      </c>
      <c r="D41" s="121">
        <f t="shared" si="4"/>
        <v>100</v>
      </c>
      <c r="E41" s="56" t="str">
        <f t="shared" si="5"/>
        <v>stage_token,960</v>
      </c>
      <c r="F41" s="124" t="str">
        <f t="shared" si="6"/>
        <v>prop,212,2</v>
      </c>
      <c r="G41" s="56" t="str">
        <f t="shared" si="7"/>
        <v>prop,212,2</v>
      </c>
      <c r="H41" s="53" t="str">
        <f t="shared" si="8"/>
        <v>6,62</v>
      </c>
      <c r="I41" s="53">
        <f t="shared" si="9"/>
        <v>0</v>
      </c>
      <c r="K41" s="53"/>
      <c r="L41" s="53"/>
      <c r="M41" s="121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 x14ac:dyDescent="0.15">
      <c r="A42" s="121">
        <v>111</v>
      </c>
      <c r="B42" s="121">
        <v>1</v>
      </c>
      <c r="C42" s="121">
        <v>999</v>
      </c>
      <c r="D42" s="121">
        <f t="shared" si="4"/>
        <v>100</v>
      </c>
      <c r="E42" s="56" t="str">
        <f t="shared" si="5"/>
        <v>stage_token,960</v>
      </c>
      <c r="F42" s="124" t="str">
        <f t="shared" si="6"/>
        <v>prop,213,2</v>
      </c>
      <c r="G42" s="56" t="str">
        <f t="shared" si="7"/>
        <v>prop,213,2</v>
      </c>
      <c r="H42" s="53" t="str">
        <f t="shared" si="8"/>
        <v>6,62</v>
      </c>
      <c r="I42" s="53">
        <f t="shared" si="9"/>
        <v>0</v>
      </c>
      <c r="K42" s="53"/>
      <c r="L42" s="53"/>
      <c r="M42" s="121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 x14ac:dyDescent="0.15">
      <c r="A43" s="121">
        <v>112</v>
      </c>
      <c r="B43" s="121">
        <v>1</v>
      </c>
      <c r="C43" s="121">
        <v>999</v>
      </c>
      <c r="D43" s="121">
        <f t="shared" si="4"/>
        <v>100</v>
      </c>
      <c r="E43" s="56" t="str">
        <f t="shared" si="5"/>
        <v>stage_token,960</v>
      </c>
      <c r="F43" s="124" t="str">
        <f t="shared" si="6"/>
        <v>prop,214,2</v>
      </c>
      <c r="G43" s="56" t="str">
        <f t="shared" si="7"/>
        <v>prop,214,2</v>
      </c>
      <c r="H43" s="53" t="str">
        <f t="shared" si="8"/>
        <v>6,62</v>
      </c>
      <c r="I43" s="53">
        <f t="shared" si="9"/>
        <v>0</v>
      </c>
      <c r="K43" s="53"/>
      <c r="L43" s="53"/>
      <c r="M43" s="121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 x14ac:dyDescent="0.15">
      <c r="A44" s="121">
        <v>113</v>
      </c>
      <c r="B44" s="121">
        <v>1</v>
      </c>
      <c r="C44" s="121">
        <v>999</v>
      </c>
      <c r="D44" s="121">
        <f t="shared" si="4"/>
        <v>100</v>
      </c>
      <c r="E44" s="56" t="str">
        <f t="shared" si="5"/>
        <v>stage_token,960</v>
      </c>
      <c r="F44" s="124" t="str">
        <f t="shared" si="6"/>
        <v>prop,301,2</v>
      </c>
      <c r="G44" s="56" t="str">
        <f t="shared" si="7"/>
        <v>prop,301,2</v>
      </c>
      <c r="H44" s="53" t="str">
        <f t="shared" si="8"/>
        <v>2,21</v>
      </c>
      <c r="I44" s="53">
        <f t="shared" si="9"/>
        <v>0</v>
      </c>
      <c r="K44" s="53"/>
      <c r="L44" s="53"/>
      <c r="M44" s="121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 x14ac:dyDescent="0.15">
      <c r="A45" s="121">
        <v>114</v>
      </c>
      <c r="B45" s="121">
        <v>1</v>
      </c>
      <c r="C45" s="121">
        <v>999</v>
      </c>
      <c r="D45" s="121">
        <f t="shared" si="4"/>
        <v>100</v>
      </c>
      <c r="E45" s="56" t="str">
        <f t="shared" si="5"/>
        <v>stage_token,1200</v>
      </c>
      <c r="F45" s="124" t="str">
        <f t="shared" si="6"/>
        <v>prop,302,1</v>
      </c>
      <c r="G45" s="56" t="str">
        <f t="shared" si="7"/>
        <v>prop,302,1</v>
      </c>
      <c r="H45" s="53" t="str">
        <f t="shared" si="8"/>
        <v>5,51</v>
      </c>
      <c r="I45" s="53">
        <f t="shared" si="9"/>
        <v>0</v>
      </c>
      <c r="K45" s="53"/>
      <c r="L45" s="53"/>
      <c r="M45" s="121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 x14ac:dyDescent="0.15">
      <c r="A46" s="121">
        <v>115</v>
      </c>
      <c r="B46" s="121">
        <v>1</v>
      </c>
      <c r="C46" s="121">
        <v>999</v>
      </c>
      <c r="D46" s="121">
        <f t="shared" si="4"/>
        <v>100</v>
      </c>
      <c r="E46" s="56" t="str">
        <f t="shared" si="5"/>
        <v>stage_token,3600</v>
      </c>
      <c r="F46" s="124" t="str">
        <f t="shared" si="6"/>
        <v>prop,303,1</v>
      </c>
      <c r="G46" s="56" t="str">
        <f t="shared" si="7"/>
        <v>prop,303,1</v>
      </c>
      <c r="H46" s="53" t="str">
        <f t="shared" si="8"/>
        <v>7,72</v>
      </c>
      <c r="I46" s="53">
        <f t="shared" si="9"/>
        <v>0</v>
      </c>
      <c r="K46" s="53"/>
      <c r="L46" s="53"/>
      <c r="M46" s="121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 x14ac:dyDescent="0.15">
      <c r="A47" s="121">
        <v>116</v>
      </c>
      <c r="B47" s="121">
        <v>1</v>
      </c>
      <c r="C47" s="121">
        <v>999</v>
      </c>
      <c r="D47" s="121">
        <f t="shared" si="4"/>
        <v>100</v>
      </c>
      <c r="E47" s="56" t="str">
        <f t="shared" si="5"/>
        <v>stage_token,960</v>
      </c>
      <c r="F47" s="124" t="str">
        <f t="shared" si="6"/>
        <v>prop,304,2</v>
      </c>
      <c r="G47" s="56" t="str">
        <f t="shared" si="7"/>
        <v>prop,304,2</v>
      </c>
      <c r="H47" s="53" t="str">
        <f t="shared" si="8"/>
        <v>2,21</v>
      </c>
      <c r="I47" s="53">
        <f t="shared" si="9"/>
        <v>0</v>
      </c>
      <c r="K47" s="53"/>
      <c r="L47" s="53"/>
      <c r="M47" s="121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 x14ac:dyDescent="0.15">
      <c r="A48" s="121">
        <v>117</v>
      </c>
      <c r="B48" s="121">
        <v>1</v>
      </c>
      <c r="C48" s="121">
        <v>999</v>
      </c>
      <c r="D48" s="121">
        <f t="shared" si="4"/>
        <v>100</v>
      </c>
      <c r="E48" s="56" t="str">
        <f t="shared" si="5"/>
        <v>stage_token,1200</v>
      </c>
      <c r="F48" s="124" t="str">
        <f t="shared" si="6"/>
        <v>prop,305,1</v>
      </c>
      <c r="G48" s="56" t="str">
        <f t="shared" si="7"/>
        <v>prop,305,1</v>
      </c>
      <c r="H48" s="53" t="str">
        <f t="shared" si="8"/>
        <v>5,51</v>
      </c>
      <c r="I48" s="53">
        <f t="shared" si="9"/>
        <v>0</v>
      </c>
      <c r="K48" s="53"/>
      <c r="L48" s="53"/>
      <c r="M48" s="121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 x14ac:dyDescent="0.15">
      <c r="A49" s="121">
        <v>118</v>
      </c>
      <c r="B49" s="121">
        <v>1</v>
      </c>
      <c r="C49" s="121">
        <v>999</v>
      </c>
      <c r="D49" s="121">
        <f t="shared" si="4"/>
        <v>100</v>
      </c>
      <c r="E49" s="56" t="str">
        <f t="shared" si="5"/>
        <v>stage_token,3600</v>
      </c>
      <c r="F49" s="124" t="str">
        <f t="shared" si="6"/>
        <v>prop,306,1</v>
      </c>
      <c r="G49" s="56" t="str">
        <f t="shared" si="7"/>
        <v>prop,306,1</v>
      </c>
      <c r="H49" s="53" t="str">
        <f t="shared" si="8"/>
        <v>7,72</v>
      </c>
      <c r="I49" s="53">
        <f t="shared" si="9"/>
        <v>0</v>
      </c>
      <c r="K49" s="53"/>
      <c r="L49" s="53"/>
      <c r="M49" s="121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 x14ac:dyDescent="0.15">
      <c r="A50" s="121">
        <v>119</v>
      </c>
      <c r="B50" s="121">
        <v>1</v>
      </c>
      <c r="C50" s="121">
        <v>999</v>
      </c>
      <c r="D50" s="121">
        <f t="shared" si="4"/>
        <v>100</v>
      </c>
      <c r="E50" s="56" t="str">
        <f t="shared" si="5"/>
        <v>stage_token,960</v>
      </c>
      <c r="F50" s="124" t="str">
        <f t="shared" si="6"/>
        <v>prop,307,2</v>
      </c>
      <c r="G50" s="56" t="str">
        <f t="shared" si="7"/>
        <v>prop,307,2</v>
      </c>
      <c r="H50" s="53" t="str">
        <f t="shared" si="8"/>
        <v>2,21</v>
      </c>
      <c r="I50" s="53">
        <f t="shared" si="9"/>
        <v>0</v>
      </c>
      <c r="K50" s="53"/>
      <c r="L50" s="53"/>
      <c r="M50" s="121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 x14ac:dyDescent="0.15">
      <c r="A51" s="121">
        <v>120</v>
      </c>
      <c r="B51" s="121">
        <v>1</v>
      </c>
      <c r="C51" s="121">
        <v>999</v>
      </c>
      <c r="D51" s="121">
        <f t="shared" si="4"/>
        <v>100</v>
      </c>
      <c r="E51" s="56" t="str">
        <f t="shared" si="5"/>
        <v>stage_token,1200</v>
      </c>
      <c r="F51" s="124" t="str">
        <f t="shared" si="6"/>
        <v>prop,308,1</v>
      </c>
      <c r="G51" s="56" t="str">
        <f t="shared" si="7"/>
        <v>prop,308,1</v>
      </c>
      <c r="H51" s="53" t="str">
        <f t="shared" si="8"/>
        <v>5,51</v>
      </c>
      <c r="I51" s="53">
        <f t="shared" si="9"/>
        <v>0</v>
      </c>
      <c r="K51" s="53"/>
      <c r="L51" s="53"/>
      <c r="M51" s="121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 x14ac:dyDescent="0.15">
      <c r="A52" s="121">
        <v>121</v>
      </c>
      <c r="B52" s="121">
        <v>1</v>
      </c>
      <c r="C52" s="121">
        <v>999</v>
      </c>
      <c r="D52" s="121">
        <f t="shared" si="4"/>
        <v>100</v>
      </c>
      <c r="E52" s="56" t="str">
        <f t="shared" si="5"/>
        <v>stage_token,3600</v>
      </c>
      <c r="F52" s="124" t="str">
        <f t="shared" si="6"/>
        <v>prop,309,1</v>
      </c>
      <c r="G52" s="56" t="str">
        <f t="shared" si="7"/>
        <v>prop,309,1</v>
      </c>
      <c r="H52" s="53" t="str">
        <f t="shared" si="8"/>
        <v>7,72</v>
      </c>
      <c r="I52" s="53">
        <f t="shared" si="9"/>
        <v>0</v>
      </c>
      <c r="K52" s="53"/>
      <c r="L52" s="53"/>
      <c r="M52" s="121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 x14ac:dyDescent="0.15">
      <c r="A53" s="121">
        <v>122</v>
      </c>
      <c r="B53" s="121">
        <v>1</v>
      </c>
      <c r="C53" s="121">
        <v>999</v>
      </c>
      <c r="D53" s="121">
        <f t="shared" si="4"/>
        <v>100</v>
      </c>
      <c r="E53" s="56" t="str">
        <f t="shared" si="5"/>
        <v>stage_token,960</v>
      </c>
      <c r="F53" s="124" t="str">
        <f t="shared" si="6"/>
        <v>prop,310,2</v>
      </c>
      <c r="G53" s="56" t="str">
        <f t="shared" si="7"/>
        <v>prop,310,2</v>
      </c>
      <c r="H53" s="53" t="str">
        <f t="shared" si="8"/>
        <v>2,21</v>
      </c>
      <c r="I53" s="53">
        <f t="shared" si="9"/>
        <v>0</v>
      </c>
      <c r="K53" s="53"/>
      <c r="L53" s="53"/>
      <c r="M53" s="121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 x14ac:dyDescent="0.15">
      <c r="A54" s="121">
        <v>123</v>
      </c>
      <c r="B54" s="121">
        <v>1</v>
      </c>
      <c r="C54" s="121">
        <v>999</v>
      </c>
      <c r="D54" s="121">
        <f t="shared" si="4"/>
        <v>100</v>
      </c>
      <c r="E54" s="56" t="str">
        <f t="shared" si="5"/>
        <v>stage_token,1200</v>
      </c>
      <c r="F54" s="124" t="str">
        <f t="shared" si="6"/>
        <v>prop,311,1</v>
      </c>
      <c r="G54" s="56" t="str">
        <f t="shared" si="7"/>
        <v>prop,311,1</v>
      </c>
      <c r="H54" s="53" t="str">
        <f t="shared" si="8"/>
        <v>5,51</v>
      </c>
      <c r="I54" s="53">
        <f t="shared" si="9"/>
        <v>0</v>
      </c>
      <c r="K54" s="53"/>
      <c r="L54" s="53"/>
      <c r="M54" s="121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 x14ac:dyDescent="0.15">
      <c r="A55" s="121">
        <v>124</v>
      </c>
      <c r="B55" s="121">
        <v>1</v>
      </c>
      <c r="C55" s="121">
        <v>999</v>
      </c>
      <c r="D55" s="121">
        <f t="shared" si="4"/>
        <v>100</v>
      </c>
      <c r="E55" s="56" t="str">
        <f t="shared" si="5"/>
        <v>stage_token,3600</v>
      </c>
      <c r="F55" s="124" t="str">
        <f t="shared" si="6"/>
        <v>prop,312,1</v>
      </c>
      <c r="G55" s="56" t="str">
        <f t="shared" si="7"/>
        <v>prop,312,1</v>
      </c>
      <c r="H55" s="53" t="str">
        <f t="shared" si="8"/>
        <v>7,72</v>
      </c>
      <c r="I55" s="53">
        <f t="shared" si="9"/>
        <v>0</v>
      </c>
      <c r="K55" s="53"/>
      <c r="L55" s="53"/>
      <c r="M55" s="121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 x14ac:dyDescent="0.15">
      <c r="A56" s="121">
        <v>125</v>
      </c>
      <c r="B56" s="121">
        <v>1</v>
      </c>
      <c r="C56" s="121">
        <v>999</v>
      </c>
      <c r="D56" s="121">
        <f t="shared" si="4"/>
        <v>100</v>
      </c>
      <c r="E56" s="56" t="str">
        <f t="shared" si="5"/>
        <v>stage_token,1200</v>
      </c>
      <c r="F56" s="124" t="str">
        <f t="shared" si="6"/>
        <v>prop,322,1</v>
      </c>
      <c r="G56" s="56" t="str">
        <f t="shared" si="7"/>
        <v>prop,322,1</v>
      </c>
      <c r="H56" s="53" t="str">
        <f t="shared" si="8"/>
        <v>2,21</v>
      </c>
      <c r="I56" s="53">
        <f t="shared" si="9"/>
        <v>0</v>
      </c>
      <c r="K56" s="53"/>
      <c r="L56" s="53"/>
      <c r="M56" s="121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 x14ac:dyDescent="0.15">
      <c r="A57" s="121">
        <v>126</v>
      </c>
      <c r="B57" s="121">
        <v>1</v>
      </c>
      <c r="C57" s="121">
        <v>999</v>
      </c>
      <c r="D57" s="121">
        <f t="shared" si="4"/>
        <v>100</v>
      </c>
      <c r="E57" s="56" t="str">
        <f t="shared" si="5"/>
        <v>stage_token,2400</v>
      </c>
      <c r="F57" s="124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 x14ac:dyDescent="0.15">
      <c r="A58" s="125">
        <v>127</v>
      </c>
      <c r="B58" s="121">
        <v>1</v>
      </c>
      <c r="C58" s="121">
        <v>999</v>
      </c>
      <c r="D58" s="126">
        <v>0</v>
      </c>
      <c r="E58" s="126" t="s">
        <v>2110</v>
      </c>
      <c r="F58" s="126" t="s">
        <v>1931</v>
      </c>
      <c r="G58" s="126" t="s">
        <v>1931</v>
      </c>
      <c r="H58" s="127" t="s">
        <v>1932</v>
      </c>
      <c r="I58" s="127">
        <v>0</v>
      </c>
      <c r="K58" s="53"/>
      <c r="L58" s="53"/>
      <c r="Z58" s="26"/>
      <c r="AA58" s="26"/>
      <c r="AB58" s="53"/>
      <c r="AC58" s="53"/>
    </row>
    <row r="59" spans="1:29" x14ac:dyDescent="0.15">
      <c r="A59" s="125">
        <v>128</v>
      </c>
      <c r="B59" s="121">
        <v>1</v>
      </c>
      <c r="C59" s="121">
        <v>999</v>
      </c>
      <c r="D59" s="126">
        <v>0</v>
      </c>
      <c r="E59" s="126" t="s">
        <v>2113</v>
      </c>
      <c r="F59" s="126" t="s">
        <v>1937</v>
      </c>
      <c r="G59" s="126" t="s">
        <v>1937</v>
      </c>
      <c r="H59" s="127" t="s">
        <v>1932</v>
      </c>
      <c r="I59" s="127">
        <v>0</v>
      </c>
      <c r="K59" s="53"/>
      <c r="L59" s="53"/>
      <c r="Z59" s="26"/>
      <c r="AA59" s="26"/>
      <c r="AB59" s="53"/>
      <c r="AC59" s="53"/>
    </row>
    <row r="60" spans="1:29" x14ac:dyDescent="0.15">
      <c r="A60" s="125">
        <v>129</v>
      </c>
      <c r="B60" s="121">
        <v>1</v>
      </c>
      <c r="C60" s="121">
        <v>999</v>
      </c>
      <c r="D60" s="126">
        <v>0</v>
      </c>
      <c r="E60" s="126" t="s">
        <v>2113</v>
      </c>
      <c r="F60" s="126" t="s">
        <v>1938</v>
      </c>
      <c r="G60" s="126" t="s">
        <v>1938</v>
      </c>
      <c r="H60" s="127" t="s">
        <v>1932</v>
      </c>
      <c r="I60" s="127">
        <v>0</v>
      </c>
      <c r="K60" s="53"/>
      <c r="L60" s="53"/>
      <c r="Z60" s="26"/>
      <c r="AA60" s="26"/>
      <c r="AB60" s="53"/>
      <c r="AC60" s="53"/>
    </row>
    <row r="61" spans="1:29" x14ac:dyDescent="0.15">
      <c r="A61" s="125">
        <v>130</v>
      </c>
      <c r="B61" s="121">
        <v>1</v>
      </c>
      <c r="C61" s="121">
        <v>999</v>
      </c>
      <c r="D61" s="126">
        <v>0</v>
      </c>
      <c r="E61" s="126" t="s">
        <v>2113</v>
      </c>
      <c r="F61" s="126" t="s">
        <v>1939</v>
      </c>
      <c r="G61" s="126" t="s">
        <v>1939</v>
      </c>
      <c r="H61" s="127" t="s">
        <v>1932</v>
      </c>
      <c r="I61" s="127">
        <v>0</v>
      </c>
      <c r="K61" s="53"/>
      <c r="L61" s="53"/>
      <c r="Z61" s="26"/>
      <c r="AA61" s="26"/>
      <c r="AB61" s="53"/>
      <c r="AC61" s="53"/>
    </row>
    <row r="62" spans="1:29" x14ac:dyDescent="0.15">
      <c r="A62" s="125">
        <v>131</v>
      </c>
      <c r="B62" s="121">
        <v>1</v>
      </c>
      <c r="C62" s="121">
        <v>999</v>
      </c>
      <c r="D62" s="126">
        <v>0</v>
      </c>
      <c r="E62" s="126" t="s">
        <v>2113</v>
      </c>
      <c r="F62" s="126" t="s">
        <v>1940</v>
      </c>
      <c r="G62" s="126" t="s">
        <v>1940</v>
      </c>
      <c r="H62" s="127" t="s">
        <v>1932</v>
      </c>
      <c r="I62" s="127">
        <v>0</v>
      </c>
      <c r="K62" s="53"/>
      <c r="L62" s="53"/>
      <c r="Z62" s="26"/>
      <c r="AA62" s="26"/>
      <c r="AB62" s="53"/>
      <c r="AC62" s="53"/>
    </row>
    <row r="63" spans="1:29" x14ac:dyDescent="0.15">
      <c r="A63" s="125">
        <v>132</v>
      </c>
      <c r="B63" s="121">
        <v>1</v>
      </c>
      <c r="C63" s="121">
        <v>999</v>
      </c>
      <c r="D63" s="126">
        <v>0</v>
      </c>
      <c r="E63" s="126" t="s">
        <v>2111</v>
      </c>
      <c r="F63" s="126" t="s">
        <v>1933</v>
      </c>
      <c r="G63" s="126" t="s">
        <v>1933</v>
      </c>
      <c r="H63" s="127" t="s">
        <v>1934</v>
      </c>
      <c r="I63" s="127">
        <v>0</v>
      </c>
      <c r="K63" s="53"/>
      <c r="L63" s="53"/>
      <c r="Z63" s="26"/>
      <c r="AA63" s="26"/>
      <c r="AB63" s="53"/>
      <c r="AC63" s="53"/>
    </row>
    <row r="64" spans="1:29" x14ac:dyDescent="0.15">
      <c r="A64" s="125">
        <v>133</v>
      </c>
      <c r="B64" s="121">
        <v>1</v>
      </c>
      <c r="C64" s="121">
        <v>999</v>
      </c>
      <c r="D64" s="126">
        <v>0</v>
      </c>
      <c r="E64" s="126" t="s">
        <v>2114</v>
      </c>
      <c r="F64" s="126" t="s">
        <v>1941</v>
      </c>
      <c r="G64" s="126" t="s">
        <v>1941</v>
      </c>
      <c r="H64" s="127" t="s">
        <v>1934</v>
      </c>
      <c r="I64" s="127">
        <v>0</v>
      </c>
      <c r="K64" s="53"/>
      <c r="L64" s="53"/>
      <c r="Z64" s="26"/>
      <c r="AA64" s="26"/>
      <c r="AB64" s="53"/>
      <c r="AC64" s="53"/>
    </row>
    <row r="65" spans="1:29" x14ac:dyDescent="0.15">
      <c r="A65" s="125">
        <v>134</v>
      </c>
      <c r="B65" s="121">
        <v>1</v>
      </c>
      <c r="C65" s="121">
        <v>999</v>
      </c>
      <c r="D65" s="126">
        <v>0</v>
      </c>
      <c r="E65" s="126" t="s">
        <v>2114</v>
      </c>
      <c r="F65" s="126" t="s">
        <v>1944</v>
      </c>
      <c r="G65" s="126" t="s">
        <v>1944</v>
      </c>
      <c r="H65" s="127" t="s">
        <v>1934</v>
      </c>
      <c r="I65" s="127">
        <v>0</v>
      </c>
      <c r="K65" s="53"/>
      <c r="L65" s="53"/>
      <c r="Z65" s="26"/>
      <c r="AA65" s="26"/>
      <c r="AB65" s="53"/>
      <c r="AC65" s="53"/>
    </row>
    <row r="66" spans="1:29" x14ac:dyDescent="0.15">
      <c r="A66" s="125">
        <v>135</v>
      </c>
      <c r="B66" s="121">
        <v>1</v>
      </c>
      <c r="C66" s="121">
        <v>999</v>
      </c>
      <c r="D66" s="126">
        <v>0</v>
      </c>
      <c r="E66" s="126" t="s">
        <v>2114</v>
      </c>
      <c r="F66" s="126" t="s">
        <v>1946</v>
      </c>
      <c r="G66" s="126" t="s">
        <v>1946</v>
      </c>
      <c r="H66" s="127" t="s">
        <v>1934</v>
      </c>
      <c r="I66" s="127">
        <v>0</v>
      </c>
      <c r="K66" s="53"/>
      <c r="L66" s="53"/>
      <c r="Z66" s="26"/>
      <c r="AA66" s="26"/>
      <c r="AB66" s="53"/>
      <c r="AC66" s="53"/>
    </row>
    <row r="67" spans="1:29" x14ac:dyDescent="0.15">
      <c r="A67" s="125">
        <v>136</v>
      </c>
      <c r="B67" s="121">
        <v>1</v>
      </c>
      <c r="C67" s="121">
        <v>999</v>
      </c>
      <c r="D67" s="126">
        <v>0</v>
      </c>
      <c r="E67" s="126" t="s">
        <v>2114</v>
      </c>
      <c r="F67" s="126" t="s">
        <v>1948</v>
      </c>
      <c r="G67" s="126" t="s">
        <v>1948</v>
      </c>
      <c r="H67" s="127" t="s">
        <v>1934</v>
      </c>
      <c r="I67" s="127">
        <v>0</v>
      </c>
      <c r="K67" s="53"/>
      <c r="L67" s="53"/>
      <c r="Z67" s="26"/>
      <c r="AA67" s="26"/>
      <c r="AB67" s="53"/>
      <c r="AC67" s="53"/>
    </row>
    <row r="68" spans="1:29" x14ac:dyDescent="0.15">
      <c r="A68" s="125">
        <v>137</v>
      </c>
      <c r="B68" s="121">
        <v>1</v>
      </c>
      <c r="C68" s="121">
        <v>999</v>
      </c>
      <c r="D68" s="126">
        <v>0</v>
      </c>
      <c r="E68" s="126" t="s">
        <v>2115</v>
      </c>
      <c r="F68" s="126" t="s">
        <v>1942</v>
      </c>
      <c r="G68" s="126" t="s">
        <v>1942</v>
      </c>
      <c r="H68" s="127" t="s">
        <v>1943</v>
      </c>
      <c r="I68" s="127">
        <v>0</v>
      </c>
      <c r="K68" s="53"/>
      <c r="L68" s="53"/>
      <c r="Z68" s="26"/>
      <c r="AA68" s="26"/>
      <c r="AB68" s="53"/>
      <c r="AC68" s="53"/>
    </row>
    <row r="69" spans="1:29" x14ac:dyDescent="0.15">
      <c r="A69" s="125">
        <v>138</v>
      </c>
      <c r="B69" s="121">
        <v>1</v>
      </c>
      <c r="C69" s="121">
        <v>999</v>
      </c>
      <c r="D69" s="126">
        <v>0</v>
      </c>
      <c r="E69" s="126" t="s">
        <v>2115</v>
      </c>
      <c r="F69" s="126" t="s">
        <v>1945</v>
      </c>
      <c r="G69" s="126" t="s">
        <v>1945</v>
      </c>
      <c r="H69" s="127" t="s">
        <v>1943</v>
      </c>
      <c r="I69" s="127">
        <v>0</v>
      </c>
      <c r="K69" s="53"/>
      <c r="L69" s="53"/>
      <c r="Z69" s="26"/>
      <c r="AA69" s="26"/>
      <c r="AB69" s="53"/>
      <c r="AC69" s="53"/>
    </row>
    <row r="70" spans="1:29" x14ac:dyDescent="0.15">
      <c r="A70" s="125">
        <v>139</v>
      </c>
      <c r="B70" s="121">
        <v>1</v>
      </c>
      <c r="C70" s="121">
        <v>999</v>
      </c>
      <c r="D70" s="126">
        <v>0</v>
      </c>
      <c r="E70" s="126" t="s">
        <v>2115</v>
      </c>
      <c r="F70" s="126" t="s">
        <v>1947</v>
      </c>
      <c r="G70" s="126" t="s">
        <v>1947</v>
      </c>
      <c r="H70" s="127" t="s">
        <v>1943</v>
      </c>
      <c r="I70" s="127">
        <v>0</v>
      </c>
      <c r="K70" s="53"/>
      <c r="L70" s="53"/>
      <c r="Z70" s="26"/>
      <c r="AA70" s="26"/>
      <c r="AB70" s="53"/>
      <c r="AC70" s="53"/>
    </row>
    <row r="71" spans="1:29" x14ac:dyDescent="0.15">
      <c r="A71" s="125">
        <v>140</v>
      </c>
      <c r="B71" s="121">
        <v>1</v>
      </c>
      <c r="C71" s="121">
        <v>999</v>
      </c>
      <c r="D71" s="126">
        <v>0</v>
      </c>
      <c r="E71" s="126" t="s">
        <v>2115</v>
      </c>
      <c r="F71" s="126" t="s">
        <v>1949</v>
      </c>
      <c r="G71" s="126" t="s">
        <v>1949</v>
      </c>
      <c r="H71" s="127" t="s">
        <v>1943</v>
      </c>
      <c r="I71" s="127">
        <v>0</v>
      </c>
      <c r="K71" s="53"/>
      <c r="L71" s="53"/>
      <c r="Z71" s="26"/>
      <c r="AA71" s="26"/>
      <c r="AB71" s="53"/>
      <c r="AC71" s="53"/>
    </row>
    <row r="72" spans="1:29" x14ac:dyDescent="0.15">
      <c r="A72" s="125">
        <v>141</v>
      </c>
      <c r="B72" s="121">
        <v>1</v>
      </c>
      <c r="C72" s="121">
        <v>999</v>
      </c>
      <c r="D72" s="126">
        <v>0</v>
      </c>
      <c r="E72" s="126" t="s">
        <v>2112</v>
      </c>
      <c r="F72" s="126" t="s">
        <v>1935</v>
      </c>
      <c r="G72" s="126" t="s">
        <v>1935</v>
      </c>
      <c r="H72" s="127" t="s">
        <v>1936</v>
      </c>
      <c r="I72" s="127">
        <v>0</v>
      </c>
      <c r="K72" s="53"/>
      <c r="L72" s="53"/>
      <c r="Z72" s="26"/>
      <c r="AA72" s="26"/>
      <c r="AB72" s="53"/>
      <c r="AC72" s="53"/>
    </row>
    <row r="73" spans="1:29" x14ac:dyDescent="0.15">
      <c r="A73" s="121"/>
    </row>
    <row r="74" spans="1:29" x14ac:dyDescent="0.15">
      <c r="A74" s="121"/>
    </row>
    <row r="75" spans="1:29" x14ac:dyDescent="0.15">
      <c r="A75" s="121"/>
    </row>
    <row r="76" spans="1:29" x14ac:dyDescent="0.15">
      <c r="A76" s="121"/>
    </row>
    <row r="77" spans="1:29" x14ac:dyDescent="0.15">
      <c r="A77" s="121"/>
    </row>
    <row r="78" spans="1:29" x14ac:dyDescent="0.15">
      <c r="A78" s="121"/>
    </row>
    <row r="79" spans="1:29" x14ac:dyDescent="0.15">
      <c r="A79" s="121"/>
    </row>
    <row r="80" spans="1:29" x14ac:dyDescent="0.15">
      <c r="A80" s="121"/>
    </row>
    <row r="81" spans="1:1" x14ac:dyDescent="0.15">
      <c r="A81" s="121"/>
    </row>
    <row r="82" spans="1:1" x14ac:dyDescent="0.15">
      <c r="A82" s="121"/>
    </row>
    <row r="83" spans="1:1" x14ac:dyDescent="0.15">
      <c r="A83" s="121"/>
    </row>
    <row r="84" spans="1:1" x14ac:dyDescent="0.15">
      <c r="A84" s="121"/>
    </row>
    <row r="85" spans="1:1" x14ac:dyDescent="0.15">
      <c r="A85" s="121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E16"/>
  <sheetViews>
    <sheetView workbookViewId="0">
      <selection activeCell="G34" sqref="G34"/>
    </sheetView>
  </sheetViews>
  <sheetFormatPr baseColWidth="10" defaultColWidth="11" defaultRowHeight="16" x14ac:dyDescent="0.2"/>
  <cols>
    <col min="1" max="1" width="17.5" bestFit="1" customWidth="1"/>
  </cols>
  <sheetData>
    <row r="1" spans="1:5" x14ac:dyDescent="0.2">
      <c r="A1" t="s">
        <v>9</v>
      </c>
      <c r="B1" t="s">
        <v>10</v>
      </c>
    </row>
    <row r="3" spans="1:5" x14ac:dyDescent="0.2">
      <c r="A3" t="s">
        <v>0</v>
      </c>
      <c r="B3">
        <v>1</v>
      </c>
      <c r="C3" t="s">
        <v>1</v>
      </c>
    </row>
    <row r="4" spans="1:5" x14ac:dyDescent="0.2">
      <c r="A4" s="7" t="s">
        <v>2</v>
      </c>
      <c r="B4" s="7">
        <v>125</v>
      </c>
    </row>
    <row r="6" spans="1:5" x14ac:dyDescent="0.2">
      <c r="A6" t="s">
        <v>3</v>
      </c>
      <c r="B6" s="2">
        <f>B8/B7</f>
        <v>1.6666666666666666E-2</v>
      </c>
      <c r="C6" t="s">
        <v>4</v>
      </c>
    </row>
    <row r="7" spans="1:5" x14ac:dyDescent="0.2">
      <c r="A7" t="s">
        <v>5</v>
      </c>
      <c r="B7">
        <v>12</v>
      </c>
    </row>
    <row r="8" spans="1:5" x14ac:dyDescent="0.2">
      <c r="A8" t="s">
        <v>222</v>
      </c>
      <c r="B8" s="1">
        <v>0.2</v>
      </c>
      <c r="C8">
        <f>INT(B8/B7*10000)</f>
        <v>166</v>
      </c>
    </row>
    <row r="9" spans="1:5" x14ac:dyDescent="0.2">
      <c r="A9" t="s">
        <v>7</v>
      </c>
      <c r="B9">
        <f>B3/B8</f>
        <v>5</v>
      </c>
    </row>
    <row r="11" spans="1:5" x14ac:dyDescent="0.2">
      <c r="A11" t="s">
        <v>6</v>
      </c>
      <c r="B11">
        <f>B4-B9*12</f>
        <v>65</v>
      </c>
      <c r="D11" t="s">
        <v>2332</v>
      </c>
      <c r="E11">
        <v>160</v>
      </c>
    </row>
    <row r="12" spans="1:5" x14ac:dyDescent="0.2">
      <c r="A12" t="s">
        <v>224</v>
      </c>
      <c r="B12" s="10">
        <f>B15-B3</f>
        <v>0.60000000000000009</v>
      </c>
    </row>
    <row r="13" spans="1:5" x14ac:dyDescent="0.2">
      <c r="A13" t="s">
        <v>8</v>
      </c>
      <c r="B13" s="3">
        <f>B12/B11</f>
        <v>9.2307692307692316E-3</v>
      </c>
      <c r="C13">
        <f>B13*10000</f>
        <v>92.307692307692321</v>
      </c>
    </row>
    <row r="15" spans="1:5" x14ac:dyDescent="0.2">
      <c r="A15" s="7" t="s">
        <v>223</v>
      </c>
      <c r="B15" s="11">
        <v>1.6</v>
      </c>
    </row>
    <row r="16" spans="1:5" x14ac:dyDescent="0.2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73"/>
  <sheetViews>
    <sheetView topLeftCell="A30" workbookViewId="0">
      <selection activeCell="L55" sqref="L55"/>
    </sheetView>
  </sheetViews>
  <sheetFormatPr baseColWidth="10" defaultColWidth="11" defaultRowHeight="13" x14ac:dyDescent="0.15"/>
  <cols>
    <col min="1" max="1" width="29.83203125" style="93" customWidth="1"/>
    <col min="2" max="5" width="11" style="93"/>
    <col min="6" max="6" width="7.6640625" style="93" customWidth="1"/>
    <col min="7" max="7" width="8.83203125" style="93" bestFit="1" customWidth="1"/>
    <col min="8" max="16384" width="11" style="93"/>
  </cols>
  <sheetData>
    <row r="1" spans="1:16" x14ac:dyDescent="0.15">
      <c r="A1" s="93" t="s">
        <v>1984</v>
      </c>
      <c r="G1" s="93" t="s">
        <v>2101</v>
      </c>
      <c r="I1" s="94" t="s">
        <v>2037</v>
      </c>
      <c r="J1" s="94" t="s">
        <v>2038</v>
      </c>
      <c r="K1" s="93" t="s">
        <v>2103</v>
      </c>
    </row>
    <row r="2" spans="1:16" x14ac:dyDescent="0.15">
      <c r="A2" s="93" t="s">
        <v>1980</v>
      </c>
      <c r="B2" s="93">
        <f>4*0.1</f>
        <v>0.4</v>
      </c>
      <c r="G2" s="93" t="s">
        <v>2100</v>
      </c>
      <c r="H2" s="93">
        <v>8</v>
      </c>
      <c r="I2" s="94">
        <f>怪物产出!E37</f>
        <v>144</v>
      </c>
      <c r="J2" s="94">
        <f>怪物产出!F37</f>
        <v>240</v>
      </c>
      <c r="K2" s="94"/>
    </row>
    <row r="3" spans="1:16" x14ac:dyDescent="0.15">
      <c r="A3" s="93" t="s">
        <v>1981</v>
      </c>
      <c r="B3" s="93">
        <f>宝箱产出!AO13*宝箱产出!AB13</f>
        <v>9.0090090090090094</v>
      </c>
      <c r="G3" s="93" t="s">
        <v>2102</v>
      </c>
      <c r="H3" s="93">
        <v>1</v>
      </c>
      <c r="I3" s="94">
        <f>怪物产出!H37</f>
        <v>216</v>
      </c>
      <c r="J3" s="94">
        <f>怪物产出!I37</f>
        <v>360</v>
      </c>
      <c r="K3" s="94">
        <f>怪物产出!J37</f>
        <v>130</v>
      </c>
    </row>
    <row r="4" spans="1:16" x14ac:dyDescent="0.15">
      <c r="A4" s="93" t="s">
        <v>1982</v>
      </c>
      <c r="B4" s="93">
        <f>B2*B3</f>
        <v>3.6036036036036041</v>
      </c>
      <c r="G4" s="93" t="s">
        <v>13</v>
      </c>
      <c r="H4" s="93">
        <v>1</v>
      </c>
      <c r="I4" s="94">
        <f>怪物产出!K37</f>
        <v>288</v>
      </c>
      <c r="J4" s="94">
        <f>怪物产出!L37</f>
        <v>480</v>
      </c>
      <c r="K4" s="94">
        <f>怪物产出!M37</f>
        <v>170</v>
      </c>
    </row>
    <row r="5" spans="1:16" x14ac:dyDescent="0.15">
      <c r="H5" s="93" t="s">
        <v>2104</v>
      </c>
      <c r="I5" s="94">
        <f>SUMPRODUCT($H$2:$H$4,I2:I4)*1.5</f>
        <v>2484</v>
      </c>
      <c r="J5" s="94">
        <f t="shared" ref="J5:K5" si="0">SUMPRODUCT($H$2:$H$4,J2:J4)</f>
        <v>2760</v>
      </c>
      <c r="K5" s="94">
        <f t="shared" si="0"/>
        <v>300</v>
      </c>
    </row>
    <row r="6" spans="1:16" x14ac:dyDescent="0.15">
      <c r="A6" s="93" t="s">
        <v>1983</v>
      </c>
      <c r="B6" s="93">
        <f>0.1</f>
        <v>0.1</v>
      </c>
      <c r="G6" s="93" t="s">
        <v>2105</v>
      </c>
      <c r="H6" s="93">
        <f>4*0.6</f>
        <v>2.4</v>
      </c>
    </row>
    <row r="7" spans="1:16" x14ac:dyDescent="0.15">
      <c r="A7" s="93" t="s">
        <v>1985</v>
      </c>
      <c r="B7" s="93">
        <f>SUMPRODUCT(宝箱产出!AI12:AI15,宝箱产出!AB12:AB15)</f>
        <v>33.936651583710407</v>
      </c>
      <c r="G7" s="93" t="s">
        <v>2106</v>
      </c>
      <c r="H7" s="93">
        <f>4*0.3</f>
        <v>1.2</v>
      </c>
    </row>
    <row r="8" spans="1:16" x14ac:dyDescent="0.15">
      <c r="A8" s="93" t="s">
        <v>1986</v>
      </c>
      <c r="B8" s="93">
        <f>B6*B7</f>
        <v>3.3936651583710411</v>
      </c>
      <c r="G8" s="93" t="s">
        <v>2107</v>
      </c>
      <c r="H8" s="93">
        <f>4*0.1</f>
        <v>0.4</v>
      </c>
    </row>
    <row r="9" spans="1:16" x14ac:dyDescent="0.15">
      <c r="G9" s="93" t="s">
        <v>2108</v>
      </c>
      <c r="H9" s="93">
        <v>0.1</v>
      </c>
    </row>
    <row r="10" spans="1:16" x14ac:dyDescent="0.15">
      <c r="A10" s="93" t="s">
        <v>229</v>
      </c>
    </row>
    <row r="11" spans="1:16" x14ac:dyDescent="0.15">
      <c r="A11" s="93" t="s">
        <v>1991</v>
      </c>
      <c r="B11" s="93">
        <f>SUMPRODUCT(宝箱产出!AB8:AB11,宝箱产出!AI8:AI11)</f>
        <v>39.819004524886878</v>
      </c>
    </row>
    <row r="12" spans="1:16" x14ac:dyDescent="0.15">
      <c r="A12" s="93" t="s">
        <v>1992</v>
      </c>
      <c r="B12" s="93">
        <f>B11*B6</f>
        <v>3.9819004524886878</v>
      </c>
    </row>
    <row r="15" spans="1:16" x14ac:dyDescent="0.15">
      <c r="F15" s="96" t="s">
        <v>2122</v>
      </c>
      <c r="G15" s="96" t="s">
        <v>2123</v>
      </c>
      <c r="H15" s="96" t="s">
        <v>2102</v>
      </c>
      <c r="I15" s="96" t="s">
        <v>13</v>
      </c>
      <c r="J15" s="96" t="s">
        <v>2124</v>
      </c>
      <c r="K15" s="96"/>
      <c r="L15" s="96"/>
      <c r="M15" s="96" t="s">
        <v>2126</v>
      </c>
      <c r="N15" s="95" t="s">
        <v>2129</v>
      </c>
      <c r="O15" s="94" t="s">
        <v>2123</v>
      </c>
      <c r="P15" s="93">
        <v>5</v>
      </c>
    </row>
    <row r="16" spans="1:16" x14ac:dyDescent="0.15">
      <c r="F16" s="96" t="s">
        <v>2059</v>
      </c>
      <c r="G16" s="96">
        <v>4</v>
      </c>
      <c r="H16" s="96">
        <v>1</v>
      </c>
      <c r="I16" s="96">
        <v>1</v>
      </c>
      <c r="J16" s="96">
        <v>2</v>
      </c>
      <c r="K16" s="96"/>
      <c r="L16" s="96"/>
      <c r="M16" s="96"/>
      <c r="N16" s="95"/>
      <c r="O16" s="94" t="s">
        <v>2102</v>
      </c>
      <c r="P16" s="93">
        <v>15</v>
      </c>
    </row>
    <row r="17" spans="1:16" x14ac:dyDescent="0.15">
      <c r="C17" s="93" t="s">
        <v>305</v>
      </c>
      <c r="F17" s="96" t="s">
        <v>2058</v>
      </c>
      <c r="G17" s="96">
        <f>VLOOKUP(G15,$O$15:$P$20,2,0)</f>
        <v>5</v>
      </c>
      <c r="H17" s="96">
        <f>VLOOKUP(H15,$O$15:$P$20,2,0)</f>
        <v>15</v>
      </c>
      <c r="I17" s="96">
        <f>VLOOKUP(I15,$O$15:$P$20,2,0)</f>
        <v>20</v>
      </c>
      <c r="J17" s="96">
        <f>VLOOKUP(J15,$O$15:$P$20,2,0)</f>
        <v>17</v>
      </c>
      <c r="K17" s="96"/>
      <c r="L17" s="96"/>
      <c r="M17" s="96">
        <f>SUMPRODUCT(G16:J16,G17:J17)</f>
        <v>89</v>
      </c>
      <c r="N17" s="95">
        <f>M17/M21*N21</f>
        <v>5.2610837438423648</v>
      </c>
      <c r="O17" s="94" t="s">
        <v>13</v>
      </c>
      <c r="P17" s="93">
        <v>20</v>
      </c>
    </row>
    <row r="18" spans="1:16" x14ac:dyDescent="0.15">
      <c r="A18" s="93" t="s">
        <v>1987</v>
      </c>
      <c r="B18" s="93">
        <f>SUMPRODUCT(宝箱产出!AB19:AB21,宝箱产出!BA19:BA21)</f>
        <v>5.6896551724137936</v>
      </c>
      <c r="C18" s="93">
        <f>4*0.6</f>
        <v>2.4</v>
      </c>
      <c r="D18" s="93">
        <f>B18*C18</f>
        <v>13.655172413793105</v>
      </c>
      <c r="F18" s="97"/>
      <c r="G18" s="96"/>
      <c r="H18" s="96"/>
      <c r="I18" s="96"/>
      <c r="J18" s="96"/>
      <c r="K18" s="96"/>
      <c r="L18" s="96"/>
      <c r="M18" s="96"/>
      <c r="N18" s="95"/>
      <c r="O18" s="94" t="s">
        <v>2124</v>
      </c>
      <c r="P18" s="93">
        <v>17</v>
      </c>
    </row>
    <row r="19" spans="1:16" x14ac:dyDescent="0.15">
      <c r="A19" s="93" t="s">
        <v>1988</v>
      </c>
      <c r="B19" s="93">
        <f>SUMPRODUCT(宝箱产出!AB19:AB21,宝箱产出!AU19:AU21)</f>
        <v>6.2719298245614032</v>
      </c>
      <c r="C19" s="93">
        <f>4*0.3</f>
        <v>1.2</v>
      </c>
      <c r="D19" s="93">
        <f t="shared" ref="D19:D21" si="1">B19*C19</f>
        <v>7.5263157894736832</v>
      </c>
      <c r="F19" s="97" t="s">
        <v>2125</v>
      </c>
      <c r="G19" s="96" t="s">
        <v>2123</v>
      </c>
      <c r="H19" s="96" t="s">
        <v>2102</v>
      </c>
      <c r="I19" s="96" t="s">
        <v>13</v>
      </c>
      <c r="J19" s="96" t="s">
        <v>2124</v>
      </c>
      <c r="K19" s="96" t="s">
        <v>2128</v>
      </c>
      <c r="L19" s="96" t="s">
        <v>2127</v>
      </c>
      <c r="M19" s="96"/>
      <c r="N19" s="95"/>
      <c r="O19" s="94" t="s">
        <v>2128</v>
      </c>
      <c r="P19" s="93">
        <v>200</v>
      </c>
    </row>
    <row r="20" spans="1:16" x14ac:dyDescent="0.15">
      <c r="A20" s="93" t="s">
        <v>1989</v>
      </c>
      <c r="B20" s="93">
        <f>SUMPRODUCT(宝箱产出!AB19:AB21,宝箱产出!AO19:AO21)</f>
        <v>15.855855855855857</v>
      </c>
      <c r="C20" s="93">
        <f>4*0.1</f>
        <v>0.4</v>
      </c>
      <c r="D20" s="93">
        <f t="shared" si="1"/>
        <v>6.3423423423423433</v>
      </c>
      <c r="F20" s="96" t="s">
        <v>2059</v>
      </c>
      <c r="G20" s="97">
        <v>6</v>
      </c>
      <c r="H20" s="96">
        <v>1</v>
      </c>
      <c r="I20" s="96">
        <v>1</v>
      </c>
      <c r="J20" s="96">
        <v>4</v>
      </c>
      <c r="K20" s="96">
        <v>0.1</v>
      </c>
      <c r="L20" s="96">
        <v>1</v>
      </c>
      <c r="M20" s="96"/>
      <c r="N20" s="95"/>
      <c r="O20" s="94" t="s">
        <v>2127</v>
      </c>
      <c r="P20" s="93">
        <v>50</v>
      </c>
    </row>
    <row r="21" spans="1:16" x14ac:dyDescent="0.15">
      <c r="A21" s="93" t="s">
        <v>1990</v>
      </c>
      <c r="B21" s="93">
        <f>SUMPRODUCT(宝箱产出!AB19:AB21,宝箱产出!AI19:AI21)</f>
        <v>63.348416289592755</v>
      </c>
      <c r="C21" s="93">
        <f>0.1</f>
        <v>0.1</v>
      </c>
      <c r="D21" s="93">
        <f t="shared" si="1"/>
        <v>6.3348416289592757</v>
      </c>
      <c r="F21" s="96" t="s">
        <v>2058</v>
      </c>
      <c r="G21" s="96">
        <f t="shared" ref="G21:L21" si="2">VLOOKUP(G19,$O$15:$P$20,2,0)</f>
        <v>5</v>
      </c>
      <c r="H21" s="96">
        <f t="shared" si="2"/>
        <v>15</v>
      </c>
      <c r="I21" s="96">
        <f t="shared" si="2"/>
        <v>20</v>
      </c>
      <c r="J21" s="96">
        <f t="shared" si="2"/>
        <v>17</v>
      </c>
      <c r="K21" s="96">
        <f t="shared" si="2"/>
        <v>200</v>
      </c>
      <c r="L21" s="96">
        <f t="shared" si="2"/>
        <v>50</v>
      </c>
      <c r="M21" s="96">
        <f>SUMPRODUCT(G20:L20,G21:L21)</f>
        <v>203</v>
      </c>
      <c r="N21" s="95">
        <v>12</v>
      </c>
    </row>
    <row r="22" spans="1:16" x14ac:dyDescent="0.15">
      <c r="D22" s="93">
        <f>SUMPRODUCT(D18:D21)</f>
        <v>33.858672174568405</v>
      </c>
    </row>
    <row r="25" spans="1:16" x14ac:dyDescent="0.15">
      <c r="A25" s="93" t="s">
        <v>1993</v>
      </c>
      <c r="B25" s="93">
        <f>B4+B8+B12+D22</f>
        <v>44.837841389031738</v>
      </c>
      <c r="F25" s="93" t="s">
        <v>15</v>
      </c>
      <c r="G25" s="96" t="s">
        <v>2123</v>
      </c>
      <c r="H25" s="96" t="s">
        <v>2102</v>
      </c>
      <c r="I25" s="96" t="s">
        <v>13</v>
      </c>
      <c r="J25" s="96" t="s">
        <v>2124</v>
      </c>
      <c r="K25" s="94" t="s">
        <v>2058</v>
      </c>
      <c r="L25" s="94" t="s">
        <v>2129</v>
      </c>
    </row>
    <row r="26" spans="1:16" x14ac:dyDescent="0.15">
      <c r="F26" s="93" t="s">
        <v>2130</v>
      </c>
      <c r="G26" s="94">
        <v>2</v>
      </c>
      <c r="H26" s="94">
        <v>0</v>
      </c>
      <c r="I26" s="94">
        <v>1</v>
      </c>
      <c r="J26" s="94">
        <v>1</v>
      </c>
      <c r="K26" s="94">
        <f>SUMPRODUCT($G$17:$J$17,G26:J26)</f>
        <v>47</v>
      </c>
      <c r="L26" s="100">
        <f>K26/$M$21*$N$21</f>
        <v>2.7783251231527091</v>
      </c>
      <c r="M26" s="93">
        <f>IF(ROUND(L26,0)&lt;M25,M25,ROUND(L26,0))</f>
        <v>3</v>
      </c>
    </row>
    <row r="27" spans="1:16" x14ac:dyDescent="0.15">
      <c r="F27" s="93" t="s">
        <v>139</v>
      </c>
      <c r="G27" s="94">
        <v>3</v>
      </c>
      <c r="H27" s="94">
        <v>0</v>
      </c>
      <c r="I27" s="94">
        <v>0</v>
      </c>
      <c r="J27" s="94">
        <v>2</v>
      </c>
      <c r="K27" s="94">
        <f t="shared" ref="K27:K73" si="3">SUMPRODUCT($G$17:$J$17,G27:J27)</f>
        <v>49</v>
      </c>
      <c r="L27" s="100">
        <f t="shared" ref="L27:L73" si="4">K27/$M$21*$N$21</f>
        <v>2.896551724137931</v>
      </c>
      <c r="M27" s="93">
        <f t="shared" ref="M27:M73" si="5">IF(ROUND(L27,0)&lt;M26,M26,ROUND(L27,0))</f>
        <v>3</v>
      </c>
    </row>
    <row r="28" spans="1:16" x14ac:dyDescent="0.15">
      <c r="F28" s="93" t="s">
        <v>2131</v>
      </c>
      <c r="G28" s="94">
        <v>3</v>
      </c>
      <c r="H28" s="94">
        <v>0</v>
      </c>
      <c r="I28" s="94">
        <v>1</v>
      </c>
      <c r="J28" s="94">
        <v>2</v>
      </c>
      <c r="K28" s="94">
        <f t="shared" si="3"/>
        <v>69</v>
      </c>
      <c r="L28" s="100">
        <f t="shared" si="4"/>
        <v>4.0788177339901477</v>
      </c>
      <c r="M28" s="93">
        <f t="shared" si="5"/>
        <v>4</v>
      </c>
    </row>
    <row r="29" spans="1:16" x14ac:dyDescent="0.15">
      <c r="F29" s="93" t="s">
        <v>2132</v>
      </c>
      <c r="G29" s="94">
        <v>2</v>
      </c>
      <c r="H29" s="94">
        <v>0</v>
      </c>
      <c r="I29" s="94">
        <v>1</v>
      </c>
      <c r="J29" s="94">
        <v>2</v>
      </c>
      <c r="K29" s="94">
        <f t="shared" si="3"/>
        <v>64</v>
      </c>
      <c r="L29" s="100">
        <f t="shared" si="4"/>
        <v>3.7832512315270934</v>
      </c>
      <c r="M29" s="93">
        <f t="shared" si="5"/>
        <v>4</v>
      </c>
    </row>
    <row r="30" spans="1:16" x14ac:dyDescent="0.15">
      <c r="F30" s="93" t="s">
        <v>147</v>
      </c>
      <c r="G30" s="94">
        <v>3</v>
      </c>
      <c r="H30" s="94">
        <v>0</v>
      </c>
      <c r="I30" s="94">
        <v>0</v>
      </c>
      <c r="J30" s="94">
        <v>2</v>
      </c>
      <c r="K30" s="94">
        <f t="shared" si="3"/>
        <v>49</v>
      </c>
      <c r="L30" s="100">
        <f t="shared" si="4"/>
        <v>2.896551724137931</v>
      </c>
      <c r="M30" s="93">
        <f t="shared" si="5"/>
        <v>4</v>
      </c>
    </row>
    <row r="31" spans="1:16" x14ac:dyDescent="0.15">
      <c r="F31" s="93" t="s">
        <v>2133</v>
      </c>
      <c r="G31" s="94">
        <v>3</v>
      </c>
      <c r="H31" s="94">
        <v>0</v>
      </c>
      <c r="I31" s="94">
        <v>1</v>
      </c>
      <c r="J31" s="94">
        <v>2</v>
      </c>
      <c r="K31" s="94">
        <f t="shared" si="3"/>
        <v>69</v>
      </c>
      <c r="L31" s="100">
        <f t="shared" si="4"/>
        <v>4.0788177339901477</v>
      </c>
      <c r="M31" s="93">
        <f t="shared" si="5"/>
        <v>4</v>
      </c>
    </row>
    <row r="32" spans="1:16" x14ac:dyDescent="0.15">
      <c r="F32" s="93" t="s">
        <v>2134</v>
      </c>
      <c r="G32" s="94">
        <v>3</v>
      </c>
      <c r="H32" s="94">
        <v>0</v>
      </c>
      <c r="I32" s="94">
        <v>1</v>
      </c>
      <c r="J32" s="94">
        <v>2</v>
      </c>
      <c r="K32" s="94">
        <f t="shared" si="3"/>
        <v>69</v>
      </c>
      <c r="L32" s="100">
        <f t="shared" si="4"/>
        <v>4.0788177339901477</v>
      </c>
      <c r="M32" s="93">
        <f t="shared" si="5"/>
        <v>4</v>
      </c>
    </row>
    <row r="33" spans="6:13" x14ac:dyDescent="0.15">
      <c r="F33" s="93" t="s">
        <v>153</v>
      </c>
      <c r="G33" s="94">
        <v>3</v>
      </c>
      <c r="H33" s="94">
        <v>0</v>
      </c>
      <c r="I33" s="94">
        <v>1</v>
      </c>
      <c r="J33" s="94">
        <v>2</v>
      </c>
      <c r="K33" s="94">
        <f t="shared" si="3"/>
        <v>69</v>
      </c>
      <c r="L33" s="100">
        <f t="shared" si="4"/>
        <v>4.0788177339901477</v>
      </c>
      <c r="M33" s="93">
        <f t="shared" si="5"/>
        <v>4</v>
      </c>
    </row>
    <row r="34" spans="6:13" x14ac:dyDescent="0.15">
      <c r="F34" s="93" t="s">
        <v>2135</v>
      </c>
      <c r="G34" s="94">
        <v>3</v>
      </c>
      <c r="H34" s="94">
        <v>1</v>
      </c>
      <c r="I34" s="94">
        <v>1</v>
      </c>
      <c r="J34" s="94">
        <v>2</v>
      </c>
      <c r="K34" s="94">
        <f t="shared" si="3"/>
        <v>84</v>
      </c>
      <c r="L34" s="100">
        <f t="shared" si="4"/>
        <v>4.9655172413793105</v>
      </c>
      <c r="M34" s="93">
        <f t="shared" si="5"/>
        <v>5</v>
      </c>
    </row>
    <row r="35" spans="6:13" x14ac:dyDescent="0.15">
      <c r="F35" s="93" t="s">
        <v>2136</v>
      </c>
      <c r="G35" s="94">
        <v>3</v>
      </c>
      <c r="H35" s="94">
        <v>1</v>
      </c>
      <c r="I35" s="94">
        <v>1</v>
      </c>
      <c r="J35" s="94">
        <v>2</v>
      </c>
      <c r="K35" s="94">
        <f t="shared" si="3"/>
        <v>84</v>
      </c>
      <c r="L35" s="100">
        <f t="shared" si="4"/>
        <v>4.9655172413793105</v>
      </c>
      <c r="M35" s="93">
        <f t="shared" si="5"/>
        <v>5</v>
      </c>
    </row>
    <row r="36" spans="6:13" x14ac:dyDescent="0.15">
      <c r="F36" s="93" t="s">
        <v>2137</v>
      </c>
      <c r="G36" s="94">
        <v>3</v>
      </c>
      <c r="H36" s="94">
        <v>1</v>
      </c>
      <c r="I36" s="94">
        <v>1</v>
      </c>
      <c r="J36" s="94">
        <v>2</v>
      </c>
      <c r="K36" s="94">
        <f t="shared" si="3"/>
        <v>84</v>
      </c>
      <c r="L36" s="100">
        <f t="shared" si="4"/>
        <v>4.9655172413793105</v>
      </c>
      <c r="M36" s="93">
        <f t="shared" si="5"/>
        <v>5</v>
      </c>
    </row>
    <row r="37" spans="6:13" x14ac:dyDescent="0.15">
      <c r="F37" s="93" t="s">
        <v>155</v>
      </c>
      <c r="G37" s="94">
        <v>4</v>
      </c>
      <c r="H37" s="94">
        <v>1</v>
      </c>
      <c r="I37" s="94">
        <v>0</v>
      </c>
      <c r="J37" s="94">
        <v>2</v>
      </c>
      <c r="K37" s="94">
        <f t="shared" si="3"/>
        <v>69</v>
      </c>
      <c r="L37" s="100">
        <f t="shared" si="4"/>
        <v>4.0788177339901477</v>
      </c>
      <c r="M37" s="93">
        <f t="shared" si="5"/>
        <v>5</v>
      </c>
    </row>
    <row r="38" spans="6:13" x14ac:dyDescent="0.15">
      <c r="F38" s="93" t="s">
        <v>157</v>
      </c>
      <c r="G38" s="94">
        <v>6</v>
      </c>
      <c r="H38" s="94">
        <v>0</v>
      </c>
      <c r="I38" s="94">
        <v>1</v>
      </c>
      <c r="J38" s="98">
        <v>2</v>
      </c>
      <c r="K38" s="94">
        <f t="shared" si="3"/>
        <v>84</v>
      </c>
      <c r="L38" s="100">
        <f t="shared" si="4"/>
        <v>4.9655172413793105</v>
      </c>
      <c r="M38" s="93">
        <f t="shared" si="5"/>
        <v>5</v>
      </c>
    </row>
    <row r="39" spans="6:13" x14ac:dyDescent="0.15">
      <c r="F39" s="93" t="s">
        <v>2138</v>
      </c>
      <c r="G39" s="94">
        <v>3</v>
      </c>
      <c r="H39" s="94">
        <v>1</v>
      </c>
      <c r="I39" s="94">
        <v>1</v>
      </c>
      <c r="J39" s="94">
        <v>2</v>
      </c>
      <c r="K39" s="94">
        <f t="shared" si="3"/>
        <v>84</v>
      </c>
      <c r="L39" s="100">
        <f t="shared" si="4"/>
        <v>4.9655172413793105</v>
      </c>
      <c r="M39" s="93">
        <f t="shared" si="5"/>
        <v>5</v>
      </c>
    </row>
    <row r="40" spans="6:13" x14ac:dyDescent="0.15">
      <c r="F40" s="93" t="s">
        <v>2139</v>
      </c>
      <c r="G40" s="94">
        <v>3</v>
      </c>
      <c r="H40" s="94">
        <v>1</v>
      </c>
      <c r="I40" s="94">
        <v>1</v>
      </c>
      <c r="J40" s="94">
        <v>2</v>
      </c>
      <c r="K40" s="94">
        <f t="shared" si="3"/>
        <v>84</v>
      </c>
      <c r="L40" s="100">
        <f t="shared" si="4"/>
        <v>4.9655172413793105</v>
      </c>
      <c r="M40" s="93">
        <f t="shared" si="5"/>
        <v>5</v>
      </c>
    </row>
    <row r="41" spans="6:13" x14ac:dyDescent="0.15">
      <c r="F41" s="93" t="s">
        <v>159</v>
      </c>
      <c r="G41" s="94">
        <v>2</v>
      </c>
      <c r="H41" s="94">
        <v>1</v>
      </c>
      <c r="I41" s="94">
        <v>1</v>
      </c>
      <c r="J41" s="94">
        <v>2</v>
      </c>
      <c r="K41" s="94">
        <f t="shared" si="3"/>
        <v>79</v>
      </c>
      <c r="L41" s="100">
        <f t="shared" si="4"/>
        <v>4.6699507389162562</v>
      </c>
      <c r="M41" s="93">
        <f t="shared" si="5"/>
        <v>5</v>
      </c>
    </row>
    <row r="42" spans="6:13" x14ac:dyDescent="0.15">
      <c r="F42" s="93" t="s">
        <v>2140</v>
      </c>
      <c r="G42" s="94">
        <v>3</v>
      </c>
      <c r="H42" s="94">
        <v>1</v>
      </c>
      <c r="I42" s="94">
        <v>1</v>
      </c>
      <c r="J42" s="94">
        <v>2</v>
      </c>
      <c r="K42" s="94">
        <f t="shared" si="3"/>
        <v>84</v>
      </c>
      <c r="L42" s="100">
        <f t="shared" si="4"/>
        <v>4.9655172413793105</v>
      </c>
      <c r="M42" s="93">
        <f t="shared" si="5"/>
        <v>5</v>
      </c>
    </row>
    <row r="43" spans="6:13" x14ac:dyDescent="0.15">
      <c r="F43" s="93" t="s">
        <v>2141</v>
      </c>
      <c r="G43" s="94">
        <v>3</v>
      </c>
      <c r="H43" s="94">
        <v>1</v>
      </c>
      <c r="I43" s="94">
        <v>1</v>
      </c>
      <c r="J43" s="94">
        <v>2</v>
      </c>
      <c r="K43" s="94">
        <f t="shared" si="3"/>
        <v>84</v>
      </c>
      <c r="L43" s="100">
        <f t="shared" si="4"/>
        <v>4.9655172413793105</v>
      </c>
      <c r="M43" s="93">
        <f t="shared" si="5"/>
        <v>5</v>
      </c>
    </row>
    <row r="44" spans="6:13" x14ac:dyDescent="0.15">
      <c r="F44" s="93" t="s">
        <v>2142</v>
      </c>
      <c r="G44" s="94">
        <v>4</v>
      </c>
      <c r="H44" s="94">
        <v>1</v>
      </c>
      <c r="I44" s="94">
        <v>1</v>
      </c>
      <c r="J44" s="94">
        <v>2</v>
      </c>
      <c r="K44" s="94">
        <f t="shared" si="3"/>
        <v>89</v>
      </c>
      <c r="L44" s="100">
        <f t="shared" si="4"/>
        <v>5.2610837438423648</v>
      </c>
      <c r="M44" s="93">
        <f t="shared" si="5"/>
        <v>5</v>
      </c>
    </row>
    <row r="45" spans="6:13" x14ac:dyDescent="0.15">
      <c r="F45" s="93" t="s">
        <v>162</v>
      </c>
      <c r="G45" s="94">
        <v>3</v>
      </c>
      <c r="H45" s="94">
        <v>1</v>
      </c>
      <c r="I45" s="94">
        <v>1</v>
      </c>
      <c r="J45" s="94">
        <v>2</v>
      </c>
      <c r="K45" s="94">
        <f t="shared" si="3"/>
        <v>84</v>
      </c>
      <c r="L45" s="100">
        <f t="shared" si="4"/>
        <v>4.9655172413793105</v>
      </c>
      <c r="M45" s="93">
        <f t="shared" si="5"/>
        <v>5</v>
      </c>
    </row>
    <row r="46" spans="6:13" x14ac:dyDescent="0.15">
      <c r="F46" s="93" t="s">
        <v>163</v>
      </c>
      <c r="G46" s="94">
        <v>3</v>
      </c>
      <c r="H46" s="94">
        <v>1</v>
      </c>
      <c r="I46" s="94">
        <v>1</v>
      </c>
      <c r="J46" s="94">
        <v>2</v>
      </c>
      <c r="K46" s="94">
        <f t="shared" si="3"/>
        <v>84</v>
      </c>
      <c r="L46" s="100">
        <f t="shared" si="4"/>
        <v>4.9655172413793105</v>
      </c>
      <c r="M46" s="93">
        <f t="shared" si="5"/>
        <v>5</v>
      </c>
    </row>
    <row r="47" spans="6:13" x14ac:dyDescent="0.15">
      <c r="F47" s="93" t="s">
        <v>2143</v>
      </c>
      <c r="G47" s="94">
        <v>3</v>
      </c>
      <c r="H47" s="94">
        <v>1</v>
      </c>
      <c r="I47" s="94">
        <v>1</v>
      </c>
      <c r="J47" s="94">
        <v>2</v>
      </c>
      <c r="K47" s="94">
        <f t="shared" si="3"/>
        <v>84</v>
      </c>
      <c r="L47" s="100">
        <f t="shared" si="4"/>
        <v>4.9655172413793105</v>
      </c>
      <c r="M47" s="93">
        <f t="shared" si="5"/>
        <v>5</v>
      </c>
    </row>
    <row r="48" spans="6:13" x14ac:dyDescent="0.15">
      <c r="F48" s="93" t="s">
        <v>2144</v>
      </c>
      <c r="G48" s="94">
        <v>3</v>
      </c>
      <c r="H48" s="94">
        <v>1</v>
      </c>
      <c r="I48" s="94">
        <v>1</v>
      </c>
      <c r="J48" s="99">
        <v>2</v>
      </c>
      <c r="K48" s="94">
        <f t="shared" si="3"/>
        <v>84</v>
      </c>
      <c r="L48" s="100">
        <f t="shared" si="4"/>
        <v>4.9655172413793105</v>
      </c>
      <c r="M48" s="93">
        <f t="shared" si="5"/>
        <v>5</v>
      </c>
    </row>
    <row r="49" spans="6:13" x14ac:dyDescent="0.15">
      <c r="F49" s="93" t="s">
        <v>165</v>
      </c>
      <c r="G49" s="94">
        <v>3</v>
      </c>
      <c r="H49" s="94">
        <v>1</v>
      </c>
      <c r="I49" s="94">
        <v>1</v>
      </c>
      <c r="J49" s="94">
        <v>2</v>
      </c>
      <c r="K49" s="94">
        <f t="shared" si="3"/>
        <v>84</v>
      </c>
      <c r="L49" s="100">
        <f t="shared" si="4"/>
        <v>4.9655172413793105</v>
      </c>
      <c r="M49" s="93">
        <f t="shared" si="5"/>
        <v>5</v>
      </c>
    </row>
    <row r="50" spans="6:13" x14ac:dyDescent="0.15">
      <c r="F50" s="93" t="s">
        <v>2145</v>
      </c>
      <c r="G50" s="94">
        <v>4</v>
      </c>
      <c r="H50" s="94">
        <v>1</v>
      </c>
      <c r="I50" s="94">
        <v>1</v>
      </c>
      <c r="J50" s="99">
        <v>2</v>
      </c>
      <c r="K50" s="94">
        <f t="shared" si="3"/>
        <v>89</v>
      </c>
      <c r="L50" s="100">
        <f t="shared" si="4"/>
        <v>5.2610837438423648</v>
      </c>
      <c r="M50" s="93">
        <f t="shared" si="5"/>
        <v>5</v>
      </c>
    </row>
    <row r="51" spans="6:13" x14ac:dyDescent="0.15">
      <c r="F51" s="93" t="s">
        <v>2146</v>
      </c>
      <c r="G51" s="94">
        <v>4</v>
      </c>
      <c r="H51" s="94">
        <v>1</v>
      </c>
      <c r="I51" s="94">
        <v>1</v>
      </c>
      <c r="J51" s="94">
        <v>2</v>
      </c>
      <c r="K51" s="94">
        <f t="shared" si="3"/>
        <v>89</v>
      </c>
      <c r="L51" s="100">
        <f t="shared" si="4"/>
        <v>5.2610837438423648</v>
      </c>
      <c r="M51" s="93">
        <f t="shared" si="5"/>
        <v>5</v>
      </c>
    </row>
    <row r="52" spans="6:13" x14ac:dyDescent="0.15">
      <c r="F52" s="93" t="s">
        <v>167</v>
      </c>
      <c r="G52" s="94">
        <v>4</v>
      </c>
      <c r="H52" s="94">
        <v>1</v>
      </c>
      <c r="I52" s="94">
        <v>1</v>
      </c>
      <c r="J52" s="94">
        <v>2</v>
      </c>
      <c r="K52" s="94">
        <f t="shared" si="3"/>
        <v>89</v>
      </c>
      <c r="L52" s="100">
        <f t="shared" si="4"/>
        <v>5.2610837438423648</v>
      </c>
      <c r="M52" s="93">
        <f t="shared" si="5"/>
        <v>5</v>
      </c>
    </row>
    <row r="53" spans="6:13" x14ac:dyDescent="0.15">
      <c r="F53" s="93" t="s">
        <v>169</v>
      </c>
      <c r="G53" s="94">
        <v>4</v>
      </c>
      <c r="H53" s="94">
        <v>1</v>
      </c>
      <c r="I53" s="94">
        <v>1</v>
      </c>
      <c r="J53" s="94">
        <v>2</v>
      </c>
      <c r="K53" s="94">
        <f t="shared" si="3"/>
        <v>89</v>
      </c>
      <c r="L53" s="100">
        <f t="shared" si="4"/>
        <v>5.2610837438423648</v>
      </c>
      <c r="M53" s="93">
        <f t="shared" si="5"/>
        <v>5</v>
      </c>
    </row>
    <row r="54" spans="6:13" x14ac:dyDescent="0.15">
      <c r="F54" s="93" t="s">
        <v>2147</v>
      </c>
      <c r="G54" s="94">
        <v>4</v>
      </c>
      <c r="H54" s="94">
        <v>1</v>
      </c>
      <c r="I54" s="94">
        <v>1</v>
      </c>
      <c r="J54" s="94">
        <v>2</v>
      </c>
      <c r="K54" s="94">
        <f t="shared" si="3"/>
        <v>89</v>
      </c>
      <c r="L54" s="100">
        <f t="shared" si="4"/>
        <v>5.2610837438423648</v>
      </c>
      <c r="M54" s="93">
        <f t="shared" si="5"/>
        <v>5</v>
      </c>
    </row>
    <row r="55" spans="6:13" x14ac:dyDescent="0.15">
      <c r="F55" s="93" t="s">
        <v>171</v>
      </c>
      <c r="G55" s="94">
        <v>3</v>
      </c>
      <c r="H55" s="94">
        <v>1</v>
      </c>
      <c r="I55" s="94">
        <v>0</v>
      </c>
      <c r="J55" s="94">
        <v>2</v>
      </c>
      <c r="K55" s="94">
        <f t="shared" si="3"/>
        <v>64</v>
      </c>
      <c r="L55" s="100">
        <f t="shared" si="4"/>
        <v>3.7832512315270934</v>
      </c>
      <c r="M55" s="93">
        <f t="shared" si="5"/>
        <v>5</v>
      </c>
    </row>
    <row r="56" spans="6:13" x14ac:dyDescent="0.15">
      <c r="F56" s="93" t="s">
        <v>2148</v>
      </c>
      <c r="G56" s="94">
        <v>4</v>
      </c>
      <c r="H56" s="94">
        <v>1</v>
      </c>
      <c r="I56" s="94">
        <v>1</v>
      </c>
      <c r="J56" s="94">
        <v>2</v>
      </c>
      <c r="K56" s="94">
        <f t="shared" si="3"/>
        <v>89</v>
      </c>
      <c r="L56" s="100">
        <f t="shared" si="4"/>
        <v>5.2610837438423648</v>
      </c>
      <c r="M56" s="93">
        <f t="shared" si="5"/>
        <v>5</v>
      </c>
    </row>
    <row r="57" spans="6:13" x14ac:dyDescent="0.15">
      <c r="F57" s="93" t="s">
        <v>2149</v>
      </c>
      <c r="G57" s="94">
        <v>4</v>
      </c>
      <c r="H57" s="94">
        <v>1</v>
      </c>
      <c r="I57" s="94">
        <v>1</v>
      </c>
      <c r="J57" s="99">
        <v>2</v>
      </c>
      <c r="K57" s="94">
        <f t="shared" si="3"/>
        <v>89</v>
      </c>
      <c r="L57" s="100">
        <f t="shared" si="4"/>
        <v>5.2610837438423648</v>
      </c>
      <c r="M57" s="93">
        <f t="shared" si="5"/>
        <v>5</v>
      </c>
    </row>
    <row r="58" spans="6:13" x14ac:dyDescent="0.15">
      <c r="F58" s="93" t="s">
        <v>175</v>
      </c>
      <c r="G58" s="94">
        <v>5</v>
      </c>
      <c r="H58" s="94">
        <v>1</v>
      </c>
      <c r="I58" s="94">
        <v>1</v>
      </c>
      <c r="J58" s="94">
        <v>2</v>
      </c>
      <c r="K58" s="94">
        <f t="shared" si="3"/>
        <v>94</v>
      </c>
      <c r="L58" s="100">
        <f t="shared" si="4"/>
        <v>5.5566502463054182</v>
      </c>
      <c r="M58" s="93">
        <f t="shared" si="5"/>
        <v>6</v>
      </c>
    </row>
    <row r="59" spans="6:13" x14ac:dyDescent="0.15">
      <c r="F59" s="93" t="s">
        <v>2150</v>
      </c>
      <c r="G59" s="94">
        <v>5</v>
      </c>
      <c r="H59" s="94">
        <v>1</v>
      </c>
      <c r="I59" s="94">
        <v>0</v>
      </c>
      <c r="J59" s="99">
        <v>2</v>
      </c>
      <c r="K59" s="94">
        <f t="shared" si="3"/>
        <v>74</v>
      </c>
      <c r="L59" s="100">
        <f t="shared" si="4"/>
        <v>4.374384236453202</v>
      </c>
      <c r="M59" s="93">
        <f t="shared" si="5"/>
        <v>6</v>
      </c>
    </row>
    <row r="60" spans="6:13" x14ac:dyDescent="0.15">
      <c r="F60" s="93" t="s">
        <v>2151</v>
      </c>
      <c r="G60" s="94">
        <v>5</v>
      </c>
      <c r="H60" s="94">
        <v>1</v>
      </c>
      <c r="I60" s="94">
        <v>1</v>
      </c>
      <c r="J60" s="94">
        <v>2</v>
      </c>
      <c r="K60" s="94">
        <f t="shared" si="3"/>
        <v>94</v>
      </c>
      <c r="L60" s="100">
        <f t="shared" si="4"/>
        <v>5.5566502463054182</v>
      </c>
      <c r="M60" s="93">
        <f t="shared" si="5"/>
        <v>6</v>
      </c>
    </row>
    <row r="61" spans="6:13" x14ac:dyDescent="0.15">
      <c r="F61" s="93" t="s">
        <v>178</v>
      </c>
      <c r="G61" s="94">
        <v>5</v>
      </c>
      <c r="H61" s="94">
        <v>1</v>
      </c>
      <c r="I61" s="94">
        <v>1</v>
      </c>
      <c r="J61" s="94">
        <v>2</v>
      </c>
      <c r="K61" s="94">
        <f t="shared" si="3"/>
        <v>94</v>
      </c>
      <c r="L61" s="100">
        <f t="shared" si="4"/>
        <v>5.5566502463054182</v>
      </c>
      <c r="M61" s="93">
        <f t="shared" si="5"/>
        <v>6</v>
      </c>
    </row>
    <row r="62" spans="6:13" x14ac:dyDescent="0.15">
      <c r="F62" s="93" t="s">
        <v>2152</v>
      </c>
      <c r="G62" s="94">
        <v>5</v>
      </c>
      <c r="H62" s="94">
        <v>1</v>
      </c>
      <c r="I62" s="94">
        <v>1</v>
      </c>
      <c r="J62" s="94">
        <v>2</v>
      </c>
      <c r="K62" s="94">
        <f t="shared" si="3"/>
        <v>94</v>
      </c>
      <c r="L62" s="100">
        <f t="shared" si="4"/>
        <v>5.5566502463054182</v>
      </c>
      <c r="M62" s="93">
        <f t="shared" si="5"/>
        <v>6</v>
      </c>
    </row>
    <row r="63" spans="6:13" x14ac:dyDescent="0.15">
      <c r="F63" s="93" t="s">
        <v>181</v>
      </c>
      <c r="G63" s="94">
        <v>4</v>
      </c>
      <c r="H63" s="94">
        <v>1</v>
      </c>
      <c r="I63" s="94">
        <v>1</v>
      </c>
      <c r="J63" s="99">
        <v>2</v>
      </c>
      <c r="K63" s="94">
        <f t="shared" si="3"/>
        <v>89</v>
      </c>
      <c r="L63" s="100">
        <f t="shared" si="4"/>
        <v>5.2610837438423648</v>
      </c>
      <c r="M63" s="93">
        <f t="shared" si="5"/>
        <v>6</v>
      </c>
    </row>
    <row r="64" spans="6:13" x14ac:dyDescent="0.15">
      <c r="F64" s="93" t="s">
        <v>2153</v>
      </c>
      <c r="G64" s="94">
        <v>4</v>
      </c>
      <c r="H64" s="94">
        <v>1</v>
      </c>
      <c r="I64" s="94">
        <v>1</v>
      </c>
      <c r="J64" s="94">
        <v>2</v>
      </c>
      <c r="K64" s="94">
        <f t="shared" si="3"/>
        <v>89</v>
      </c>
      <c r="L64" s="100">
        <f t="shared" si="4"/>
        <v>5.2610837438423648</v>
      </c>
      <c r="M64" s="93">
        <f t="shared" si="5"/>
        <v>6</v>
      </c>
    </row>
    <row r="65" spans="6:13" x14ac:dyDescent="0.15">
      <c r="F65" s="93" t="s">
        <v>2154</v>
      </c>
      <c r="G65" s="94">
        <v>5</v>
      </c>
      <c r="H65" s="94">
        <v>1</v>
      </c>
      <c r="I65" s="94">
        <v>1</v>
      </c>
      <c r="J65" s="94">
        <v>2</v>
      </c>
      <c r="K65" s="94">
        <f t="shared" si="3"/>
        <v>94</v>
      </c>
      <c r="L65" s="100">
        <f t="shared" si="4"/>
        <v>5.5566502463054182</v>
      </c>
      <c r="M65" s="93">
        <f t="shared" si="5"/>
        <v>6</v>
      </c>
    </row>
    <row r="66" spans="6:13" x14ac:dyDescent="0.15">
      <c r="F66" s="93" t="s">
        <v>2155</v>
      </c>
      <c r="G66" s="94">
        <v>5</v>
      </c>
      <c r="H66" s="94">
        <v>1</v>
      </c>
      <c r="I66" s="94">
        <v>1</v>
      </c>
      <c r="J66" s="94">
        <v>2</v>
      </c>
      <c r="K66" s="94">
        <f t="shared" si="3"/>
        <v>94</v>
      </c>
      <c r="L66" s="100">
        <f t="shared" si="4"/>
        <v>5.5566502463054182</v>
      </c>
      <c r="M66" s="93">
        <f t="shared" si="5"/>
        <v>6</v>
      </c>
    </row>
    <row r="67" spans="6:13" x14ac:dyDescent="0.15">
      <c r="F67" s="93" t="s">
        <v>183</v>
      </c>
      <c r="G67" s="94">
        <v>4</v>
      </c>
      <c r="H67" s="94">
        <v>1</v>
      </c>
      <c r="I67" s="94">
        <v>0</v>
      </c>
      <c r="J67" s="94">
        <v>2</v>
      </c>
      <c r="K67" s="94">
        <f t="shared" si="3"/>
        <v>69</v>
      </c>
      <c r="L67" s="100">
        <f t="shared" si="4"/>
        <v>4.0788177339901477</v>
      </c>
      <c r="M67" s="93">
        <f t="shared" si="5"/>
        <v>6</v>
      </c>
    </row>
    <row r="68" spans="6:13" x14ac:dyDescent="0.15">
      <c r="F68" s="93" t="s">
        <v>185</v>
      </c>
      <c r="G68" s="94">
        <v>5</v>
      </c>
      <c r="H68" s="94">
        <v>1</v>
      </c>
      <c r="I68" s="94">
        <v>1</v>
      </c>
      <c r="J68" s="99">
        <v>2</v>
      </c>
      <c r="K68" s="94">
        <f t="shared" si="3"/>
        <v>94</v>
      </c>
      <c r="L68" s="100">
        <f t="shared" si="4"/>
        <v>5.5566502463054182</v>
      </c>
      <c r="M68" s="93">
        <f t="shared" si="5"/>
        <v>6</v>
      </c>
    </row>
    <row r="69" spans="6:13" x14ac:dyDescent="0.15">
      <c r="F69" s="93" t="s">
        <v>2156</v>
      </c>
      <c r="G69" s="94">
        <v>5</v>
      </c>
      <c r="H69" s="94">
        <v>1</v>
      </c>
      <c r="I69" s="94">
        <v>0</v>
      </c>
      <c r="J69" s="94">
        <v>2</v>
      </c>
      <c r="K69" s="94">
        <f t="shared" si="3"/>
        <v>74</v>
      </c>
      <c r="L69" s="100">
        <f t="shared" si="4"/>
        <v>4.374384236453202</v>
      </c>
      <c r="M69" s="93">
        <f t="shared" si="5"/>
        <v>6</v>
      </c>
    </row>
    <row r="70" spans="6:13" x14ac:dyDescent="0.15">
      <c r="F70" s="93" t="s">
        <v>2157</v>
      </c>
      <c r="G70" s="94">
        <v>5</v>
      </c>
      <c r="H70" s="94">
        <v>1</v>
      </c>
      <c r="I70" s="94">
        <v>1</v>
      </c>
      <c r="J70" s="94">
        <v>2</v>
      </c>
      <c r="K70" s="94">
        <f t="shared" si="3"/>
        <v>94</v>
      </c>
      <c r="L70" s="100">
        <f t="shared" si="4"/>
        <v>5.5566502463054182</v>
      </c>
      <c r="M70" s="93">
        <f t="shared" si="5"/>
        <v>6</v>
      </c>
    </row>
    <row r="71" spans="6:13" x14ac:dyDescent="0.15">
      <c r="F71" s="93" t="s">
        <v>187</v>
      </c>
      <c r="G71" s="94">
        <v>4</v>
      </c>
      <c r="H71" s="94">
        <v>1</v>
      </c>
      <c r="I71" s="94">
        <v>0</v>
      </c>
      <c r="J71" s="94">
        <v>2</v>
      </c>
      <c r="K71" s="94">
        <f t="shared" si="3"/>
        <v>69</v>
      </c>
      <c r="L71" s="100">
        <f t="shared" si="4"/>
        <v>4.0788177339901477</v>
      </c>
      <c r="M71" s="93">
        <f t="shared" si="5"/>
        <v>6</v>
      </c>
    </row>
    <row r="72" spans="6:13" x14ac:dyDescent="0.15">
      <c r="F72" s="93" t="s">
        <v>2158</v>
      </c>
      <c r="G72" s="94">
        <v>4</v>
      </c>
      <c r="H72" s="94">
        <v>1</v>
      </c>
      <c r="I72" s="94">
        <v>1</v>
      </c>
      <c r="J72" s="94">
        <v>2</v>
      </c>
      <c r="K72" s="94">
        <f t="shared" si="3"/>
        <v>89</v>
      </c>
      <c r="L72" s="100">
        <f t="shared" si="4"/>
        <v>5.2610837438423648</v>
      </c>
      <c r="M72" s="93">
        <f t="shared" si="5"/>
        <v>6</v>
      </c>
    </row>
    <row r="73" spans="6:13" x14ac:dyDescent="0.15">
      <c r="F73" s="93" t="s">
        <v>2159</v>
      </c>
      <c r="G73" s="94">
        <v>5</v>
      </c>
      <c r="H73" s="94">
        <v>1</v>
      </c>
      <c r="I73" s="94">
        <v>1</v>
      </c>
      <c r="J73" s="94">
        <v>2</v>
      </c>
      <c r="K73" s="94">
        <f t="shared" si="3"/>
        <v>94</v>
      </c>
      <c r="L73" s="100">
        <f t="shared" si="4"/>
        <v>5.5566502463054182</v>
      </c>
      <c r="M73" s="93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P69"/>
  <sheetViews>
    <sheetView workbookViewId="0">
      <selection activeCell="A2" sqref="A2"/>
    </sheetView>
  </sheetViews>
  <sheetFormatPr baseColWidth="10" defaultColWidth="11" defaultRowHeight="16" x14ac:dyDescent="0.2"/>
  <cols>
    <col min="1" max="1" width="18.33203125" bestFit="1" customWidth="1"/>
    <col min="2" max="2" width="10.1640625" customWidth="1"/>
    <col min="8" max="8" width="9" customWidth="1"/>
    <col min="13" max="13" width="42.5" bestFit="1" customWidth="1"/>
  </cols>
  <sheetData>
    <row r="1" spans="1:16" x14ac:dyDescent="0.2">
      <c r="A1" s="24" t="s">
        <v>2099</v>
      </c>
    </row>
    <row r="2" spans="1:16" x14ac:dyDescent="0.2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 x14ac:dyDescent="0.2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 x14ac:dyDescent="0.2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 x14ac:dyDescent="0.2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 x14ac:dyDescent="0.2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 x14ac:dyDescent="0.2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 x14ac:dyDescent="0.2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 x14ac:dyDescent="0.2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 x14ac:dyDescent="0.2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 x14ac:dyDescent="0.2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 x14ac:dyDescent="0.2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 x14ac:dyDescent="0.2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 x14ac:dyDescent="0.2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 x14ac:dyDescent="0.2">
      <c r="A15" s="5"/>
      <c r="B15" s="4"/>
      <c r="K15" s="13"/>
      <c r="L15" s="13"/>
      <c r="M15" s="13"/>
      <c r="N15" s="13"/>
      <c r="O15" s="13"/>
      <c r="P15" s="13"/>
    </row>
    <row r="16" spans="1:16" x14ac:dyDescent="0.2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 x14ac:dyDescent="0.2">
      <c r="A17" s="9"/>
      <c r="K17" s="13"/>
      <c r="L17" s="13"/>
      <c r="M17" s="13"/>
      <c r="N17" s="13"/>
      <c r="O17" s="13"/>
      <c r="P17" s="13"/>
    </row>
    <row r="18" spans="1:16" x14ac:dyDescent="0.2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 x14ac:dyDescent="0.2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 x14ac:dyDescent="0.2">
      <c r="A20" s="4"/>
      <c r="C20" s="4"/>
      <c r="D20" s="4"/>
      <c r="E20" s="4"/>
      <c r="F20" s="4"/>
      <c r="G20" s="4"/>
      <c r="H20" s="4"/>
    </row>
    <row r="21" spans="1:16" x14ac:dyDescent="0.2">
      <c r="A21" s="4"/>
      <c r="C21" s="5"/>
      <c r="D21" s="4"/>
      <c r="E21" s="5"/>
      <c r="F21" s="4"/>
      <c r="G21" s="5"/>
      <c r="H21" s="4"/>
    </row>
    <row r="22" spans="1:16" x14ac:dyDescent="0.2">
      <c r="A22" s="4"/>
      <c r="C22" s="4"/>
      <c r="D22" s="4"/>
      <c r="E22" s="4"/>
      <c r="F22" s="4"/>
      <c r="G22" s="4"/>
      <c r="H22" s="4"/>
    </row>
    <row r="23" spans="1:16" x14ac:dyDescent="0.2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 x14ac:dyDescent="0.2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 x14ac:dyDescent="0.2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 x14ac:dyDescent="0.2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 x14ac:dyDescent="0.2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 x14ac:dyDescent="0.2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 x14ac:dyDescent="0.2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 x14ac:dyDescent="0.2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 x14ac:dyDescent="0.2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 x14ac:dyDescent="0.2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 x14ac:dyDescent="0.2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 x14ac:dyDescent="0.2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 x14ac:dyDescent="0.2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 x14ac:dyDescent="0.2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 x14ac:dyDescent="0.2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 x14ac:dyDescent="0.2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 x14ac:dyDescent="0.2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 x14ac:dyDescent="0.2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 x14ac:dyDescent="0.2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 x14ac:dyDescent="0.2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 x14ac:dyDescent="0.2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 x14ac:dyDescent="0.2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 x14ac:dyDescent="0.2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 x14ac:dyDescent="0.2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 x14ac:dyDescent="0.2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 x14ac:dyDescent="0.2">
      <c r="A48" s="6"/>
      <c r="B48" s="6"/>
      <c r="C48" s="6"/>
      <c r="K48" s="15"/>
      <c r="L48" s="5"/>
      <c r="M48" s="5"/>
    </row>
    <row r="49" spans="1:13" x14ac:dyDescent="0.2">
      <c r="A49" s="6"/>
      <c r="B49" s="6"/>
      <c r="C49" s="6"/>
      <c r="K49" s="15"/>
      <c r="L49" s="5"/>
      <c r="M49" s="5"/>
    </row>
    <row r="50" spans="1:13" x14ac:dyDescent="0.2">
      <c r="A50" s="6"/>
      <c r="B50" s="6"/>
      <c r="C50" s="6"/>
      <c r="K50" s="15"/>
      <c r="L50" s="5"/>
      <c r="M50" s="5"/>
    </row>
    <row r="51" spans="1:13" x14ac:dyDescent="0.2">
      <c r="A51" s="6"/>
      <c r="B51" s="6"/>
      <c r="C51" s="6"/>
      <c r="K51" s="15"/>
      <c r="L51" s="5"/>
      <c r="M51" s="5"/>
    </row>
    <row r="52" spans="1:13" x14ac:dyDescent="0.2">
      <c r="A52" s="6"/>
      <c r="B52" s="6"/>
      <c r="C52" s="6"/>
      <c r="K52" s="15"/>
      <c r="L52" s="5"/>
      <c r="M52" s="5"/>
    </row>
    <row r="53" spans="1:13" x14ac:dyDescent="0.2">
      <c r="A53" s="6"/>
      <c r="B53" s="6"/>
      <c r="C53" s="6"/>
      <c r="K53" s="15"/>
      <c r="L53" s="5"/>
      <c r="M53" s="5"/>
    </row>
    <row r="54" spans="1:13" x14ac:dyDescent="0.2">
      <c r="K54" s="15"/>
      <c r="L54" s="5"/>
      <c r="M54" s="5"/>
    </row>
    <row r="55" spans="1:13" x14ac:dyDescent="0.2">
      <c r="K55" s="15"/>
      <c r="L55" s="5"/>
      <c r="M55" s="5"/>
    </row>
    <row r="56" spans="1:13" x14ac:dyDescent="0.2">
      <c r="K56" s="15"/>
      <c r="L56" s="5"/>
      <c r="M56" s="5"/>
    </row>
    <row r="57" spans="1:13" x14ac:dyDescent="0.2">
      <c r="K57" s="15"/>
      <c r="L57" s="5"/>
      <c r="M57" s="5"/>
    </row>
    <row r="58" spans="1:13" x14ac:dyDescent="0.2">
      <c r="K58" s="15"/>
      <c r="L58" s="5"/>
      <c r="M58" s="5"/>
    </row>
    <row r="59" spans="1:13" x14ac:dyDescent="0.2">
      <c r="K59" s="15"/>
      <c r="L59" s="5"/>
      <c r="M59" s="5"/>
    </row>
    <row r="60" spans="1:13" x14ac:dyDescent="0.2">
      <c r="K60" s="15"/>
      <c r="L60" s="5"/>
      <c r="M60" s="16"/>
    </row>
    <row r="61" spans="1:13" x14ac:dyDescent="0.2">
      <c r="K61" s="17"/>
      <c r="L61" s="5"/>
    </row>
    <row r="62" spans="1:13" x14ac:dyDescent="0.2">
      <c r="K62" s="15"/>
      <c r="L62" s="5"/>
      <c r="M62" s="5"/>
    </row>
    <row r="63" spans="1:13" x14ac:dyDescent="0.2">
      <c r="K63" s="15"/>
      <c r="L63" s="5"/>
      <c r="M63" s="5"/>
    </row>
    <row r="64" spans="1:13" x14ac:dyDescent="0.2">
      <c r="K64" s="15"/>
      <c r="L64" s="5"/>
      <c r="M64" s="5"/>
    </row>
    <row r="65" spans="11:13" x14ac:dyDescent="0.2">
      <c r="L65" s="5"/>
      <c r="M65" s="5"/>
    </row>
    <row r="66" spans="11:13" x14ac:dyDescent="0.2">
      <c r="L66" s="5"/>
      <c r="M66" s="5"/>
    </row>
    <row r="67" spans="11:13" x14ac:dyDescent="0.2">
      <c r="K67" s="17"/>
      <c r="L67" s="18"/>
    </row>
    <row r="69" spans="11:13" x14ac:dyDescent="0.2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37"/>
  <sheetViews>
    <sheetView workbookViewId="0">
      <selection activeCell="D9" sqref="D9"/>
    </sheetView>
  </sheetViews>
  <sheetFormatPr baseColWidth="10" defaultColWidth="11" defaultRowHeight="16" x14ac:dyDescent="0.2"/>
  <cols>
    <col min="1" max="1" width="15.5" bestFit="1" customWidth="1"/>
    <col min="13" max="13" width="8.5" customWidth="1"/>
    <col min="15" max="15" width="11" customWidth="1"/>
  </cols>
  <sheetData>
    <row r="1" spans="1:18" x14ac:dyDescent="0.2">
      <c r="A1" t="s">
        <v>2373</v>
      </c>
      <c r="B1" t="s">
        <v>2374</v>
      </c>
      <c r="C1" t="s">
        <v>2375</v>
      </c>
      <c r="D1" t="s">
        <v>2376</v>
      </c>
    </row>
    <row r="2" spans="1:18" x14ac:dyDescent="0.2">
      <c r="A2" t="s">
        <v>2377</v>
      </c>
      <c r="B2">
        <v>60</v>
      </c>
      <c r="C2">
        <v>4</v>
      </c>
      <c r="D2">
        <v>15</v>
      </c>
    </row>
    <row r="3" spans="1:18" x14ac:dyDescent="0.2">
      <c r="A3" t="s">
        <v>2378</v>
      </c>
      <c r="B3">
        <v>240</v>
      </c>
      <c r="C3">
        <v>6</v>
      </c>
      <c r="D3">
        <v>40</v>
      </c>
    </row>
    <row r="4" spans="1:18" x14ac:dyDescent="0.2">
      <c r="A4" t="s">
        <v>2379</v>
      </c>
      <c r="B4">
        <v>1200</v>
      </c>
      <c r="C4">
        <v>6</v>
      </c>
      <c r="D4">
        <v>200</v>
      </c>
    </row>
    <row r="7" spans="1:18" x14ac:dyDescent="0.2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 x14ac:dyDescent="0.2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 x14ac:dyDescent="0.2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 x14ac:dyDescent="0.2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 x14ac:dyDescent="0.2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 x14ac:dyDescent="0.2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 x14ac:dyDescent="0.2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 x14ac:dyDescent="0.2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 x14ac:dyDescent="0.2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 x14ac:dyDescent="0.2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 x14ac:dyDescent="0.2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 x14ac:dyDescent="0.2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 x14ac:dyDescent="0.2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 x14ac:dyDescent="0.2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 x14ac:dyDescent="0.2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 x14ac:dyDescent="0.2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 x14ac:dyDescent="0.2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 x14ac:dyDescent="0.2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 x14ac:dyDescent="0.2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 x14ac:dyDescent="0.2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 x14ac:dyDescent="0.2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 x14ac:dyDescent="0.2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 x14ac:dyDescent="0.2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 x14ac:dyDescent="0.2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 x14ac:dyDescent="0.2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 x14ac:dyDescent="0.2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 x14ac:dyDescent="0.2">
      <c r="H33">
        <v>60</v>
      </c>
      <c r="J33">
        <v>60</v>
      </c>
      <c r="L33">
        <v>60</v>
      </c>
    </row>
    <row r="35" spans="8:15" x14ac:dyDescent="0.2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 x14ac:dyDescent="0.2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 x14ac:dyDescent="0.2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EP271"/>
  <sheetViews>
    <sheetView tabSelected="1" topLeftCell="BX35" workbookViewId="0">
      <selection activeCell="CY43" sqref="CY42:CY141"/>
    </sheetView>
  </sheetViews>
  <sheetFormatPr baseColWidth="10" defaultColWidth="11" defaultRowHeight="13" x14ac:dyDescent="0.15"/>
  <cols>
    <col min="1" max="1" width="4.6640625" style="53" customWidth="1"/>
    <col min="2" max="2" width="13.1640625" style="53" bestFit="1" customWidth="1"/>
    <col min="3" max="3" width="4.6640625" style="50" customWidth="1"/>
    <col min="4" max="4" width="8.83203125" style="53" customWidth="1"/>
    <col min="5" max="5" width="4.6640625" style="53" customWidth="1"/>
    <col min="6" max="6" width="10" style="53" bestFit="1" customWidth="1"/>
    <col min="7" max="7" width="7.6640625" style="53" customWidth="1"/>
    <col min="8" max="8" width="4.6640625" style="53" customWidth="1"/>
    <col min="9" max="9" width="11.1640625" style="53" customWidth="1"/>
    <col min="10" max="10" width="5.1640625" style="53" customWidth="1"/>
    <col min="11" max="23" width="4.6640625" style="53" customWidth="1"/>
    <col min="24" max="24" width="8" style="53" customWidth="1"/>
    <col min="25" max="28" width="4.6640625" style="53" customWidth="1"/>
    <col min="29" max="29" width="7.5" style="53" customWidth="1"/>
    <col min="30" max="30" width="9.1640625" style="53" customWidth="1"/>
    <col min="31" max="31" width="9.1640625" style="53" bestFit="1" customWidth="1"/>
    <col min="32" max="37" width="4.6640625" style="53" customWidth="1"/>
    <col min="38" max="38" width="14.33203125" style="53" customWidth="1"/>
    <col min="39" max="55" width="4.6640625" style="53" customWidth="1"/>
    <col min="56" max="56" width="7.1640625" style="53" customWidth="1"/>
    <col min="57" max="58" width="8.83203125" style="53" bestFit="1" customWidth="1"/>
    <col min="59" max="59" width="8.6640625" style="53" bestFit="1" customWidth="1"/>
    <col min="60" max="61" width="4.6640625" style="53" customWidth="1"/>
    <col min="62" max="62" width="6.1640625" style="53" customWidth="1"/>
    <col min="63" max="63" width="7.6640625" style="53" customWidth="1"/>
    <col min="64" max="64" width="7.1640625" style="53" customWidth="1"/>
    <col min="65" max="65" width="7" style="53" customWidth="1"/>
    <col min="66" max="68" width="4.6640625" style="53" customWidth="1"/>
    <col min="69" max="69" width="9" style="53" customWidth="1"/>
    <col min="70" max="70" width="9.1640625" style="53" customWidth="1"/>
    <col min="71" max="71" width="11.6640625" style="53" customWidth="1"/>
    <col min="72" max="86" width="4.6640625" style="53" customWidth="1"/>
    <col min="87" max="87" width="16.5" style="53" customWidth="1"/>
    <col min="88" max="88" width="11.33203125" style="53" customWidth="1"/>
    <col min="89" max="89" width="8.5" style="53" customWidth="1"/>
    <col min="90" max="92" width="4.5" style="53" customWidth="1"/>
    <col min="93" max="95" width="5.1640625" style="53" customWidth="1"/>
    <col min="96" max="97" width="7.6640625" style="53" bestFit="1" customWidth="1"/>
    <col min="98" max="101" width="4.33203125" style="53" customWidth="1"/>
    <col min="102" max="103" width="7.6640625" style="53" bestFit="1" customWidth="1"/>
    <col min="104" max="104" width="4.33203125" style="53" customWidth="1"/>
    <col min="105" max="108" width="4.6640625" style="53" customWidth="1"/>
    <col min="109" max="109" width="8.33203125" style="50" customWidth="1"/>
    <col min="110" max="110" width="7.33203125" style="53" customWidth="1"/>
    <col min="111" max="111" width="13.6640625" style="50" bestFit="1" customWidth="1"/>
    <col min="112" max="112" width="10.6640625" style="50" bestFit="1" customWidth="1"/>
    <col min="113" max="113" width="7.5" style="53" customWidth="1"/>
    <col min="114" max="114" width="7.6640625" style="50" bestFit="1" customWidth="1"/>
    <col min="115" max="117" width="5.1640625" style="53" customWidth="1"/>
    <col min="118" max="132" width="5.1640625" style="50" customWidth="1"/>
    <col min="133" max="133" width="9.33203125" style="50" customWidth="1"/>
    <col min="134" max="134" width="9.83203125" style="50" customWidth="1"/>
    <col min="135" max="137" width="7.1640625" style="50" customWidth="1"/>
    <col min="138" max="138" width="11" style="50"/>
    <col min="139" max="141" width="11.1640625" style="50" bestFit="1" customWidth="1"/>
    <col min="142" max="142" width="11" style="50"/>
    <col min="143" max="146" width="11.1640625" style="50" bestFit="1" customWidth="1"/>
    <col min="147" max="16384" width="11" style="50"/>
  </cols>
  <sheetData>
    <row r="1" spans="1:118" x14ac:dyDescent="0.15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34" t="s">
        <v>2366</v>
      </c>
      <c r="AF1" s="53" t="s">
        <v>2191</v>
      </c>
      <c r="BQ1" s="128">
        <v>2</v>
      </c>
      <c r="BR1" s="128">
        <v>3</v>
      </c>
      <c r="BS1" s="128">
        <v>4</v>
      </c>
      <c r="BT1" s="128">
        <v>5</v>
      </c>
      <c r="BU1" s="128">
        <v>6</v>
      </c>
      <c r="BV1" s="128">
        <v>7</v>
      </c>
      <c r="BW1" s="128">
        <v>8</v>
      </c>
      <c r="BX1" s="128">
        <v>9</v>
      </c>
      <c r="BY1" s="128">
        <v>10</v>
      </c>
      <c r="BZ1" s="128">
        <v>11</v>
      </c>
      <c r="CA1" s="128">
        <v>12</v>
      </c>
      <c r="CB1" s="128">
        <v>13</v>
      </c>
      <c r="CC1" s="128">
        <v>14</v>
      </c>
      <c r="CD1" s="128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 x14ac:dyDescent="0.15">
      <c r="A2" s="60">
        <v>2</v>
      </c>
      <c r="B2" s="61" t="s">
        <v>218</v>
      </c>
      <c r="C2" s="61"/>
      <c r="D2" s="62"/>
      <c r="E2" s="60">
        <v>50</v>
      </c>
      <c r="F2" s="63">
        <v>1</v>
      </c>
      <c r="G2" s="63">
        <f t="shared" ref="G2:G31" si="0">E2*F2</f>
        <v>50</v>
      </c>
      <c r="H2" s="63">
        <f>MAX(0,50-G2)</f>
        <v>0</v>
      </c>
      <c r="I2" s="63">
        <v>1</v>
      </c>
      <c r="J2" s="58">
        <v>0</v>
      </c>
      <c r="K2" s="58">
        <v>0</v>
      </c>
      <c r="L2" s="58">
        <v>0</v>
      </c>
      <c r="M2" s="58">
        <v>0</v>
      </c>
      <c r="N2" s="58">
        <v>0</v>
      </c>
      <c r="O2" s="58">
        <v>1000</v>
      </c>
      <c r="P2" s="58">
        <v>1000</v>
      </c>
      <c r="Q2" s="58">
        <v>1000</v>
      </c>
      <c r="R2" s="58">
        <v>500</v>
      </c>
      <c r="S2" s="58">
        <v>1500</v>
      </c>
      <c r="T2" s="58">
        <v>1500</v>
      </c>
      <c r="U2" s="58">
        <v>2000</v>
      </c>
      <c r="V2" s="58">
        <v>2000</v>
      </c>
      <c r="W2" s="58">
        <v>2000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AX2" s="146" t="s">
        <v>2411</v>
      </c>
      <c r="AY2" s="146" t="s">
        <v>2412</v>
      </c>
      <c r="BD2" s="69" t="s">
        <v>2236</v>
      </c>
      <c r="BE2" s="69" t="s">
        <v>2235</v>
      </c>
      <c r="BF2" s="69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/>
      </c>
      <c r="BS2" s="56" t="str">
        <f t="shared" si="1"/>
        <v/>
      </c>
      <c r="BT2" s="56" t="str">
        <f t="shared" si="1"/>
        <v/>
      </c>
      <c r="BU2" s="56" t="str">
        <f t="shared" si="1"/>
        <v/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prop,202,1|0;0|100</v>
      </c>
      <c r="DG2" s="53"/>
      <c r="DJ2" s="53"/>
      <c r="DK2" s="50"/>
      <c r="DN2" s="53"/>
    </row>
    <row r="3" spans="1:118" x14ac:dyDescent="0.15">
      <c r="A3" s="65">
        <v>3</v>
      </c>
      <c r="B3" s="66" t="s">
        <v>137</v>
      </c>
      <c r="C3" s="66"/>
      <c r="D3" s="62" t="s">
        <v>271</v>
      </c>
      <c r="E3" s="65">
        <v>10</v>
      </c>
      <c r="F3" s="67">
        <v>1</v>
      </c>
      <c r="G3" s="67">
        <f t="shared" si="0"/>
        <v>10</v>
      </c>
      <c r="H3" s="67">
        <f t="shared" ref="H3:H31" si="3">MAX(0,50-G3)</f>
        <v>40</v>
      </c>
      <c r="I3" s="67">
        <v>1</v>
      </c>
      <c r="J3" s="58">
        <v>0</v>
      </c>
      <c r="K3" s="58">
        <v>0</v>
      </c>
      <c r="L3" s="58">
        <v>0</v>
      </c>
      <c r="M3" s="58">
        <v>3000</v>
      </c>
      <c r="N3" s="58">
        <v>1000</v>
      </c>
      <c r="O3" s="58">
        <v>1000</v>
      </c>
      <c r="P3" s="58">
        <v>1000</v>
      </c>
      <c r="Q3" s="58">
        <v>2500</v>
      </c>
      <c r="R3" s="58">
        <v>1500</v>
      </c>
      <c r="S3" s="58">
        <v>1500</v>
      </c>
      <c r="T3" s="58">
        <v>2000</v>
      </c>
      <c r="U3" s="58">
        <v>2000</v>
      </c>
      <c r="V3" s="58">
        <v>2000</v>
      </c>
      <c r="W3" s="58">
        <v>2000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145">
        <v>0</v>
      </c>
      <c r="AK3" s="53">
        <f>SUMPRODUCT(AF3:AJ3,$AF$19:$AJ$19)</f>
        <v>0</v>
      </c>
      <c r="AL3" s="26" t="str">
        <f>"pack,"&amp;AM3&amp;";pack,"&amp;AN3&amp;";pack,"&amp;AO3&amp;";pack,"&amp;AP3</f>
        <v>pack,1100;pack,1115;pack,1130;pack,1145</v>
      </c>
      <c r="AM3" s="82">
        <v>1100</v>
      </c>
      <c r="AN3" s="82">
        <v>1115</v>
      </c>
      <c r="AO3" s="82">
        <v>1130</v>
      </c>
      <c r="AP3" s="82">
        <v>1145</v>
      </c>
      <c r="AQ3" s="82">
        <v>1160</v>
      </c>
      <c r="AR3" s="105"/>
      <c r="AS3" s="56" t="str">
        <f>"prop,"&amp;AS$2&amp;",1|"&amp;INT(AF3*100)&amp;";0|"&amp;INT(100-AF3*100)</f>
        <v>prop,202,1|0;0|100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2362</v>
      </c>
      <c r="BE3" s="56" t="s">
        <v>271</v>
      </c>
      <c r="BF3" s="56" t="s">
        <v>272</v>
      </c>
      <c r="BG3" s="53" t="s">
        <v>2314</v>
      </c>
      <c r="BH3" s="120" t="s">
        <v>2202</v>
      </c>
      <c r="BI3" s="120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prop,202,1|0;0|100</v>
      </c>
      <c r="DG3" s="53"/>
      <c r="DJ3" s="53"/>
      <c r="DK3" s="50"/>
      <c r="DN3" s="53"/>
    </row>
    <row r="4" spans="1:118" x14ac:dyDescent="0.15">
      <c r="A4" s="60">
        <v>10</v>
      </c>
      <c r="B4" s="61" t="s">
        <v>1955</v>
      </c>
      <c r="C4" s="59">
        <v>207</v>
      </c>
      <c r="D4" s="70" t="str">
        <f t="shared" ref="D4:D31" si="6">"prop,"&amp;C4&amp;","&amp;F4</f>
        <v>prop,207,2</v>
      </c>
      <c r="E4" s="102">
        <v>10</v>
      </c>
      <c r="F4" s="71">
        <v>2</v>
      </c>
      <c r="G4" s="63">
        <f t="shared" si="0"/>
        <v>20</v>
      </c>
      <c r="H4" s="63">
        <f t="shared" si="3"/>
        <v>30</v>
      </c>
      <c r="I4" s="63">
        <v>1</v>
      </c>
      <c r="J4" s="58">
        <v>0</v>
      </c>
      <c r="K4" s="58">
        <v>125</v>
      </c>
      <c r="L4" s="58">
        <v>500</v>
      </c>
      <c r="M4" s="58">
        <v>125</v>
      </c>
      <c r="N4" s="58">
        <v>125</v>
      </c>
      <c r="O4" s="58">
        <v>125</v>
      </c>
      <c r="P4" s="58">
        <v>0</v>
      </c>
      <c r="Q4" s="58">
        <v>0</v>
      </c>
      <c r="R4" s="58">
        <v>0</v>
      </c>
      <c r="S4" s="58">
        <v>0</v>
      </c>
      <c r="T4" s="58">
        <v>0</v>
      </c>
      <c r="U4" s="58">
        <v>0</v>
      </c>
      <c r="V4" s="58">
        <v>0</v>
      </c>
      <c r="W4" s="58">
        <v>0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145">
        <v>0</v>
      </c>
      <c r="AK4" s="53">
        <f t="shared" ref="AK4:AK17" si="9">SUMPRODUCT(AF4:AJ4,$AF$19:$AJ$19)</f>
        <v>0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2">
        <v>1116</v>
      </c>
      <c r="AO4" s="82">
        <v>1131</v>
      </c>
      <c r="AP4" s="82">
        <v>1146</v>
      </c>
      <c r="AQ4" s="82">
        <v>1161</v>
      </c>
      <c r="AR4" s="105"/>
      <c r="AS4" s="56" t="str">
        <f t="shared" ref="AS4:AS17" si="11">"prop,"&amp;AS$2&amp;",1|"&amp;INT(AF4*100)&amp;";0|"&amp;INT(100-AF4*100)</f>
        <v>prop,202,1|0;0|100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2362</v>
      </c>
      <c r="BE4" s="56" t="s">
        <v>271</v>
      </c>
      <c r="BF4" s="56" t="s">
        <v>272</v>
      </c>
      <c r="BG4" s="53" t="s">
        <v>2315</v>
      </c>
      <c r="BH4" s="120" t="s">
        <v>2204</v>
      </c>
      <c r="BI4" s="120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/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/>
      </c>
      <c r="BX4" s="56" t="str">
        <f t="shared" si="17"/>
        <v/>
      </c>
      <c r="BY4" s="56" t="str">
        <f t="shared" si="17"/>
        <v/>
      </c>
      <c r="BZ4" s="56" t="str">
        <f t="shared" si="17"/>
        <v/>
      </c>
      <c r="CA4" s="56" t="str">
        <f t="shared" si="17"/>
        <v/>
      </c>
      <c r="CB4" s="56" t="str">
        <f t="shared" si="17"/>
        <v/>
      </c>
      <c r="CC4" s="56" t="str">
        <f t="shared" si="17"/>
        <v/>
      </c>
      <c r="CD4" s="56" t="str">
        <f t="shared" si="17"/>
        <v/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 x14ac:dyDescent="0.15">
      <c r="A5" s="72">
        <v>11</v>
      </c>
      <c r="B5" s="73" t="s">
        <v>1956</v>
      </c>
      <c r="C5" s="59">
        <v>211</v>
      </c>
      <c r="D5" s="70" t="str">
        <f t="shared" si="6"/>
        <v>prop,211,1</v>
      </c>
      <c r="E5" s="103">
        <v>20</v>
      </c>
      <c r="F5" s="59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0</v>
      </c>
      <c r="M5" s="58">
        <v>0</v>
      </c>
      <c r="N5" s="58">
        <v>250</v>
      </c>
      <c r="O5" s="58">
        <v>250</v>
      </c>
      <c r="P5" s="58">
        <v>250</v>
      </c>
      <c r="Q5" s="58">
        <v>250</v>
      </c>
      <c r="R5" s="58">
        <v>500</v>
      </c>
      <c r="S5" s="58">
        <v>375</v>
      </c>
      <c r="T5" s="58">
        <v>375</v>
      </c>
      <c r="U5" s="58">
        <v>250</v>
      </c>
      <c r="V5" s="58">
        <v>250</v>
      </c>
      <c r="W5" s="58">
        <v>250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2">
        <v>1102</v>
      </c>
      <c r="AN5" s="82">
        <v>1117</v>
      </c>
      <c r="AO5" s="82">
        <v>1132</v>
      </c>
      <c r="AP5" s="82">
        <v>1147</v>
      </c>
      <c r="AQ5" s="82">
        <v>1162</v>
      </c>
      <c r="AR5" s="105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2362</v>
      </c>
      <c r="BE5" s="56" t="s">
        <v>271</v>
      </c>
      <c r="BF5" s="56" t="s">
        <v>272</v>
      </c>
      <c r="BG5" s="53" t="s">
        <v>2316</v>
      </c>
      <c r="BH5" s="120" t="s">
        <v>2206</v>
      </c>
      <c r="BI5" s="120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/>
      </c>
      <c r="BT5" s="56" t="str">
        <f t="shared" si="17"/>
        <v/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 x14ac:dyDescent="0.15">
      <c r="A6" s="72">
        <v>12</v>
      </c>
      <c r="B6" s="73" t="s">
        <v>1957</v>
      </c>
      <c r="C6" s="59">
        <v>208</v>
      </c>
      <c r="D6" s="70" t="str">
        <f t="shared" si="6"/>
        <v>prop,208,2</v>
      </c>
      <c r="E6" s="103">
        <v>10</v>
      </c>
      <c r="F6" s="59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0</v>
      </c>
      <c r="K6" s="58">
        <v>125</v>
      </c>
      <c r="L6" s="58">
        <v>500</v>
      </c>
      <c r="M6" s="58">
        <v>125</v>
      </c>
      <c r="N6" s="58">
        <v>125</v>
      </c>
      <c r="O6" s="58">
        <v>125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2">
        <v>1118</v>
      </c>
      <c r="AO6" s="82">
        <v>1133</v>
      </c>
      <c r="AP6" s="82">
        <v>1148</v>
      </c>
      <c r="AQ6" s="82">
        <v>1163</v>
      </c>
      <c r="AR6" s="105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2362</v>
      </c>
      <c r="BE6" s="56" t="s">
        <v>271</v>
      </c>
      <c r="BF6" s="56" t="s">
        <v>272</v>
      </c>
      <c r="BG6" s="53" t="s">
        <v>2317</v>
      </c>
      <c r="BH6" s="120" t="s">
        <v>2208</v>
      </c>
      <c r="BI6" s="120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/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/>
      </c>
      <c r="BX6" s="56" t="str">
        <f t="shared" si="17"/>
        <v/>
      </c>
      <c r="BY6" s="56" t="str">
        <f t="shared" si="17"/>
        <v/>
      </c>
      <c r="BZ6" s="56" t="str">
        <f t="shared" si="17"/>
        <v/>
      </c>
      <c r="CA6" s="56" t="str">
        <f t="shared" si="17"/>
        <v/>
      </c>
      <c r="CB6" s="56" t="str">
        <f t="shared" si="17"/>
        <v/>
      </c>
      <c r="CC6" s="56" t="str">
        <f t="shared" si="17"/>
        <v/>
      </c>
      <c r="CD6" s="56" t="str">
        <f t="shared" si="17"/>
        <v/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 x14ac:dyDescent="0.15">
      <c r="A7" s="72">
        <v>13</v>
      </c>
      <c r="B7" s="73" t="s">
        <v>1958</v>
      </c>
      <c r="C7" s="59">
        <v>212</v>
      </c>
      <c r="D7" s="70" t="str">
        <f t="shared" si="6"/>
        <v>prop,212,1</v>
      </c>
      <c r="E7" s="103">
        <v>20</v>
      </c>
      <c r="F7" s="59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0</v>
      </c>
      <c r="M7" s="58">
        <v>0</v>
      </c>
      <c r="N7" s="58">
        <v>250</v>
      </c>
      <c r="O7" s="58">
        <v>250</v>
      </c>
      <c r="P7" s="58">
        <v>250</v>
      </c>
      <c r="Q7" s="58">
        <v>250</v>
      </c>
      <c r="R7" s="58">
        <v>500</v>
      </c>
      <c r="S7" s="58">
        <v>375</v>
      </c>
      <c r="T7" s="58">
        <v>375</v>
      </c>
      <c r="U7" s="58">
        <v>250</v>
      </c>
      <c r="V7" s="58">
        <v>250</v>
      </c>
      <c r="W7" s="58">
        <v>250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2">
        <v>1104</v>
      </c>
      <c r="AN7" s="82">
        <v>1119</v>
      </c>
      <c r="AO7" s="82">
        <v>1134</v>
      </c>
      <c r="AP7" s="82">
        <v>1149</v>
      </c>
      <c r="AQ7" s="82">
        <v>1164</v>
      </c>
      <c r="AR7" s="105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2362</v>
      </c>
      <c r="BE7" s="56" t="s">
        <v>271</v>
      </c>
      <c r="BF7" s="56" t="s">
        <v>272</v>
      </c>
      <c r="BG7" s="53" t="s">
        <v>2318</v>
      </c>
      <c r="BH7" s="120" t="s">
        <v>2210</v>
      </c>
      <c r="BI7" s="120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/>
      </c>
      <c r="BT7" s="56" t="str">
        <f t="shared" si="17"/>
        <v/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 x14ac:dyDescent="0.15">
      <c r="A8" s="72">
        <v>14</v>
      </c>
      <c r="B8" s="73" t="s">
        <v>1959</v>
      </c>
      <c r="C8" s="59">
        <v>209</v>
      </c>
      <c r="D8" s="70" t="str">
        <f t="shared" si="6"/>
        <v>prop,209,2</v>
      </c>
      <c r="E8" s="103">
        <v>10</v>
      </c>
      <c r="F8" s="59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0</v>
      </c>
      <c r="K8" s="58">
        <v>125</v>
      </c>
      <c r="L8" s="58">
        <v>500</v>
      </c>
      <c r="M8" s="58">
        <v>125</v>
      </c>
      <c r="N8" s="58">
        <v>125</v>
      </c>
      <c r="O8" s="58">
        <v>125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2">
        <v>1120</v>
      </c>
      <c r="AO8" s="82">
        <v>1135</v>
      </c>
      <c r="AP8" s="82">
        <v>1150</v>
      </c>
      <c r="AQ8" s="82">
        <v>1165</v>
      </c>
      <c r="AR8" s="105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2362</v>
      </c>
      <c r="BE8" s="56" t="s">
        <v>271</v>
      </c>
      <c r="BF8" s="56" t="s">
        <v>272</v>
      </c>
      <c r="BG8" s="53" t="s">
        <v>2319</v>
      </c>
      <c r="BH8" s="120" t="s">
        <v>2212</v>
      </c>
      <c r="BI8" s="120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/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/>
      </c>
      <c r="BX8" s="56" t="str">
        <f t="shared" si="17"/>
        <v/>
      </c>
      <c r="BY8" s="56" t="str">
        <f t="shared" si="17"/>
        <v/>
      </c>
      <c r="BZ8" s="56" t="str">
        <f t="shared" si="17"/>
        <v/>
      </c>
      <c r="CA8" s="56" t="str">
        <f t="shared" si="17"/>
        <v/>
      </c>
      <c r="CB8" s="56" t="str">
        <f t="shared" si="17"/>
        <v/>
      </c>
      <c r="CC8" s="56" t="str">
        <f t="shared" si="17"/>
        <v/>
      </c>
      <c r="CD8" s="56" t="str">
        <f t="shared" si="17"/>
        <v/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 x14ac:dyDescent="0.15">
      <c r="A9" s="72">
        <v>15</v>
      </c>
      <c r="B9" s="73" t="s">
        <v>1960</v>
      </c>
      <c r="C9" s="59">
        <v>213</v>
      </c>
      <c r="D9" s="70" t="str">
        <f t="shared" si="6"/>
        <v>prop,213,1</v>
      </c>
      <c r="E9" s="103">
        <v>20</v>
      </c>
      <c r="F9" s="59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0</v>
      </c>
      <c r="M9" s="58">
        <v>0</v>
      </c>
      <c r="N9" s="58">
        <v>250</v>
      </c>
      <c r="O9" s="58">
        <v>250</v>
      </c>
      <c r="P9" s="58">
        <v>250</v>
      </c>
      <c r="Q9" s="58">
        <v>250</v>
      </c>
      <c r="R9" s="58">
        <v>500</v>
      </c>
      <c r="S9" s="58">
        <v>375</v>
      </c>
      <c r="T9" s="58">
        <v>375</v>
      </c>
      <c r="U9" s="58">
        <v>250</v>
      </c>
      <c r="V9" s="58">
        <v>250</v>
      </c>
      <c r="W9" s="58">
        <v>250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2">
        <v>1106</v>
      </c>
      <c r="AN9" s="82">
        <v>1121</v>
      </c>
      <c r="AO9" s="82">
        <v>1136</v>
      </c>
      <c r="AP9" s="82">
        <v>1151</v>
      </c>
      <c r="AQ9" s="82">
        <v>1166</v>
      </c>
      <c r="AR9" s="105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2362</v>
      </c>
      <c r="BE9" s="56" t="s">
        <v>271</v>
      </c>
      <c r="BF9" s="56" t="s">
        <v>272</v>
      </c>
      <c r="BG9" s="53" t="s">
        <v>2320</v>
      </c>
      <c r="BH9" s="120" t="s">
        <v>2214</v>
      </c>
      <c r="BI9" s="120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/>
      </c>
      <c r="BT9" s="56" t="str">
        <f t="shared" si="17"/>
        <v/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 x14ac:dyDescent="0.15">
      <c r="A10" s="72">
        <v>16</v>
      </c>
      <c r="B10" s="73" t="s">
        <v>1961</v>
      </c>
      <c r="C10" s="59">
        <v>210</v>
      </c>
      <c r="D10" s="70" t="str">
        <f t="shared" si="6"/>
        <v>prop,210,2</v>
      </c>
      <c r="E10" s="103">
        <v>10</v>
      </c>
      <c r="F10" s="59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0</v>
      </c>
      <c r="K10" s="58">
        <v>125</v>
      </c>
      <c r="L10" s="58">
        <v>500</v>
      </c>
      <c r="M10" s="58">
        <v>125</v>
      </c>
      <c r="N10" s="58">
        <v>125</v>
      </c>
      <c r="O10" s="58">
        <v>125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2">
        <v>1122</v>
      </c>
      <c r="AO10" s="82">
        <v>1137</v>
      </c>
      <c r="AP10" s="82">
        <v>1152</v>
      </c>
      <c r="AQ10" s="82">
        <v>1167</v>
      </c>
      <c r="AR10" s="105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2362</v>
      </c>
      <c r="BE10" s="56" t="s">
        <v>271</v>
      </c>
      <c r="BF10" s="56" t="s">
        <v>272</v>
      </c>
      <c r="BG10" s="53" t="s">
        <v>2321</v>
      </c>
      <c r="BH10" s="120" t="s">
        <v>2203</v>
      </c>
      <c r="BI10" s="120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/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/>
      </c>
      <c r="BX10" s="56" t="str">
        <f t="shared" si="17"/>
        <v/>
      </c>
      <c r="BY10" s="56" t="str">
        <f t="shared" si="17"/>
        <v/>
      </c>
      <c r="BZ10" s="56" t="str">
        <f t="shared" si="17"/>
        <v/>
      </c>
      <c r="CA10" s="56" t="str">
        <f t="shared" si="17"/>
        <v/>
      </c>
      <c r="CB10" s="56" t="str">
        <f t="shared" si="17"/>
        <v/>
      </c>
      <c r="CC10" s="56" t="str">
        <f t="shared" si="17"/>
        <v/>
      </c>
      <c r="CD10" s="56" t="str">
        <f t="shared" si="17"/>
        <v/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 x14ac:dyDescent="0.15">
      <c r="A11" s="65">
        <v>17</v>
      </c>
      <c r="B11" s="66" t="s">
        <v>1962</v>
      </c>
      <c r="C11" s="59">
        <v>214</v>
      </c>
      <c r="D11" s="70" t="str">
        <f t="shared" si="6"/>
        <v>prop,214,1</v>
      </c>
      <c r="E11" s="104">
        <v>20</v>
      </c>
      <c r="F11" s="76">
        <v>1</v>
      </c>
      <c r="G11" s="67">
        <f t="shared" si="0"/>
        <v>20</v>
      </c>
      <c r="H11" s="67">
        <f t="shared" si="3"/>
        <v>30</v>
      </c>
      <c r="I11" s="67">
        <v>2</v>
      </c>
      <c r="J11" s="58">
        <v>0</v>
      </c>
      <c r="K11" s="58">
        <v>0</v>
      </c>
      <c r="L11" s="58">
        <v>0</v>
      </c>
      <c r="M11" s="58">
        <v>0</v>
      </c>
      <c r="N11" s="58">
        <v>250</v>
      </c>
      <c r="O11" s="58">
        <v>250</v>
      </c>
      <c r="P11" s="58">
        <v>250</v>
      </c>
      <c r="Q11" s="58">
        <v>250</v>
      </c>
      <c r="R11" s="58">
        <v>500</v>
      </c>
      <c r="S11" s="58">
        <v>375</v>
      </c>
      <c r="T11" s="58">
        <v>375</v>
      </c>
      <c r="U11" s="58">
        <v>250</v>
      </c>
      <c r="V11" s="58">
        <v>250</v>
      </c>
      <c r="W11" s="58">
        <v>250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2">
        <v>1108</v>
      </c>
      <c r="AN11" s="82">
        <v>1123</v>
      </c>
      <c r="AO11" s="82">
        <v>1138</v>
      </c>
      <c r="AP11" s="82">
        <v>1153</v>
      </c>
      <c r="AQ11" s="82">
        <v>1168</v>
      </c>
      <c r="AR11" s="105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2362</v>
      </c>
      <c r="BE11" s="56" t="s">
        <v>271</v>
      </c>
      <c r="BF11" s="56" t="s">
        <v>272</v>
      </c>
      <c r="BG11" s="53" t="s">
        <v>2322</v>
      </c>
      <c r="BH11" s="120" t="s">
        <v>2205</v>
      </c>
      <c r="BI11" s="120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/>
      </c>
      <c r="BT11" s="56" t="str">
        <f t="shared" si="17"/>
        <v/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 x14ac:dyDescent="0.15">
      <c r="A12" s="60">
        <v>18</v>
      </c>
      <c r="B12" s="61" t="s">
        <v>93</v>
      </c>
      <c r="C12" s="59">
        <v>301</v>
      </c>
      <c r="D12" s="70" t="str">
        <f t="shared" si="6"/>
        <v>prop,301,1</v>
      </c>
      <c r="E12" s="102">
        <v>20</v>
      </c>
      <c r="F12" s="71">
        <v>1</v>
      </c>
      <c r="G12" s="63">
        <f t="shared" si="0"/>
        <v>20</v>
      </c>
      <c r="H12" s="63">
        <f t="shared" si="3"/>
        <v>30</v>
      </c>
      <c r="I12" s="63">
        <v>1</v>
      </c>
      <c r="J12" s="58">
        <v>0</v>
      </c>
      <c r="K12" s="58">
        <v>375</v>
      </c>
      <c r="L12" s="58">
        <v>500</v>
      </c>
      <c r="M12" s="58">
        <v>250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2">
        <v>1124</v>
      </c>
      <c r="AO12" s="82">
        <v>1139</v>
      </c>
      <c r="AP12" s="82">
        <v>1154</v>
      </c>
      <c r="AQ12" s="82">
        <v>1169</v>
      </c>
      <c r="AR12" s="105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2362</v>
      </c>
      <c r="BE12" s="56" t="s">
        <v>271</v>
      </c>
      <c r="BF12" s="56" t="s">
        <v>272</v>
      </c>
      <c r="BG12" s="53" t="s">
        <v>2323</v>
      </c>
      <c r="BH12" s="120" t="s">
        <v>2207</v>
      </c>
      <c r="BI12" s="120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/>
      </c>
      <c r="BV12" s="56" t="str">
        <f t="shared" si="17"/>
        <v/>
      </c>
      <c r="BW12" s="56" t="str">
        <f t="shared" si="17"/>
        <v/>
      </c>
      <c r="BX12" s="56" t="str">
        <f t="shared" si="17"/>
        <v/>
      </c>
      <c r="BY12" s="56" t="str">
        <f t="shared" si="17"/>
        <v/>
      </c>
      <c r="BZ12" s="56" t="str">
        <f t="shared" si="17"/>
        <v/>
      </c>
      <c r="CA12" s="56" t="str">
        <f t="shared" si="17"/>
        <v/>
      </c>
      <c r="CB12" s="56" t="str">
        <f t="shared" si="17"/>
        <v/>
      </c>
      <c r="CC12" s="56" t="str">
        <f t="shared" si="17"/>
        <v/>
      </c>
      <c r="CD12" s="56" t="str">
        <f t="shared" si="17"/>
        <v/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 x14ac:dyDescent="0.15">
      <c r="A13" s="72">
        <v>19</v>
      </c>
      <c r="B13" s="73" t="s">
        <v>94</v>
      </c>
      <c r="C13" s="59">
        <v>302</v>
      </c>
      <c r="D13" s="70" t="str">
        <f t="shared" si="6"/>
        <v>prop,302,1</v>
      </c>
      <c r="E13" s="103">
        <v>50</v>
      </c>
      <c r="F13" s="59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0</v>
      </c>
      <c r="M13" s="58">
        <v>250</v>
      </c>
      <c r="N13" s="58">
        <v>625</v>
      </c>
      <c r="O13" s="58">
        <v>250</v>
      </c>
      <c r="P13" s="58">
        <v>125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2">
        <v>1110</v>
      </c>
      <c r="AN13" s="82">
        <v>1125</v>
      </c>
      <c r="AO13" s="82">
        <v>1140</v>
      </c>
      <c r="AP13" s="82">
        <v>1155</v>
      </c>
      <c r="AQ13" s="82">
        <v>1170</v>
      </c>
      <c r="AR13" s="105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2362</v>
      </c>
      <c r="BE13" s="56" t="s">
        <v>271</v>
      </c>
      <c r="BF13" s="56" t="s">
        <v>272</v>
      </c>
      <c r="BG13" s="53" t="s">
        <v>2324</v>
      </c>
      <c r="BH13" s="120" t="s">
        <v>2209</v>
      </c>
      <c r="BI13" s="120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/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/>
      </c>
      <c r="BY13" s="56" t="str">
        <f t="shared" si="17"/>
        <v/>
      </c>
      <c r="BZ13" s="56" t="str">
        <f t="shared" si="17"/>
        <v/>
      </c>
      <c r="CA13" s="56" t="str">
        <f t="shared" si="17"/>
        <v/>
      </c>
      <c r="CB13" s="56" t="str">
        <f t="shared" si="17"/>
        <v/>
      </c>
      <c r="CC13" s="56" t="str">
        <f t="shared" si="17"/>
        <v/>
      </c>
      <c r="CD13" s="56" t="str">
        <f t="shared" si="17"/>
        <v/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 x14ac:dyDescent="0.15">
      <c r="A14" s="72">
        <v>20</v>
      </c>
      <c r="B14" s="73" t="s">
        <v>95</v>
      </c>
      <c r="C14" s="59">
        <v>303</v>
      </c>
      <c r="D14" s="70" t="str">
        <f t="shared" si="6"/>
        <v>prop,303,1</v>
      </c>
      <c r="E14" s="103">
        <v>150</v>
      </c>
      <c r="F14" s="59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250</v>
      </c>
      <c r="P14" s="58">
        <v>625</v>
      </c>
      <c r="Q14" s="58">
        <v>500</v>
      </c>
      <c r="R14" s="58">
        <v>500</v>
      </c>
      <c r="S14" s="58">
        <v>250</v>
      </c>
      <c r="T14" s="58">
        <v>250</v>
      </c>
      <c r="U14" s="58">
        <v>250</v>
      </c>
      <c r="V14" s="58">
        <v>250</v>
      </c>
      <c r="W14" s="58">
        <v>250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2">
        <v>1126</v>
      </c>
      <c r="AO14" s="82">
        <v>1141</v>
      </c>
      <c r="AP14" s="82">
        <v>1156</v>
      </c>
      <c r="AQ14" s="82">
        <v>1171</v>
      </c>
      <c r="AR14" s="105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2362</v>
      </c>
      <c r="BE14" s="56" t="s">
        <v>271</v>
      </c>
      <c r="BF14" s="56" t="s">
        <v>272</v>
      </c>
      <c r="BG14" s="53" t="s">
        <v>2325</v>
      </c>
      <c r="BH14" s="120" t="s">
        <v>2211</v>
      </c>
      <c r="BI14" s="120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/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 x14ac:dyDescent="0.15">
      <c r="A15" s="72">
        <v>21</v>
      </c>
      <c r="B15" s="73" t="s">
        <v>96</v>
      </c>
      <c r="C15" s="59">
        <v>304</v>
      </c>
      <c r="D15" s="70" t="str">
        <f t="shared" si="6"/>
        <v>prop,304,1</v>
      </c>
      <c r="E15" s="103">
        <v>20</v>
      </c>
      <c r="F15" s="59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375</v>
      </c>
      <c r="L15" s="58">
        <v>500</v>
      </c>
      <c r="M15" s="58">
        <v>250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2">
        <v>1112</v>
      </c>
      <c r="AN15" s="82">
        <v>1127</v>
      </c>
      <c r="AO15" s="82">
        <v>1142</v>
      </c>
      <c r="AP15" s="82">
        <v>1157</v>
      </c>
      <c r="AQ15" s="82">
        <v>1172</v>
      </c>
      <c r="AR15" s="105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2362</v>
      </c>
      <c r="BE15" s="56" t="s">
        <v>271</v>
      </c>
      <c r="BF15" s="56" t="s">
        <v>272</v>
      </c>
      <c r="BG15" s="53" t="s">
        <v>2326</v>
      </c>
      <c r="BH15" s="120" t="s">
        <v>2213</v>
      </c>
      <c r="BI15" s="120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/>
      </c>
      <c r="BV15" s="56" t="str">
        <f t="shared" si="17"/>
        <v/>
      </c>
      <c r="BW15" s="56" t="str">
        <f t="shared" si="17"/>
        <v/>
      </c>
      <c r="BX15" s="56" t="str">
        <f t="shared" si="17"/>
        <v/>
      </c>
      <c r="BY15" s="56" t="str">
        <f t="shared" si="17"/>
        <v/>
      </c>
      <c r="BZ15" s="56" t="str">
        <f t="shared" si="17"/>
        <v/>
      </c>
      <c r="CA15" s="56" t="str">
        <f t="shared" si="17"/>
        <v/>
      </c>
      <c r="CB15" s="56" t="str">
        <f t="shared" si="17"/>
        <v/>
      </c>
      <c r="CC15" s="56" t="str">
        <f t="shared" si="17"/>
        <v/>
      </c>
      <c r="CD15" s="56" t="str">
        <f t="shared" si="17"/>
        <v/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 x14ac:dyDescent="0.15">
      <c r="A16" s="72">
        <v>22</v>
      </c>
      <c r="B16" s="73" t="s">
        <v>97</v>
      </c>
      <c r="C16" s="59">
        <v>305</v>
      </c>
      <c r="D16" s="70" t="str">
        <f t="shared" si="6"/>
        <v>prop,305,1</v>
      </c>
      <c r="E16" s="103">
        <v>50</v>
      </c>
      <c r="F16" s="59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0</v>
      </c>
      <c r="M16" s="58">
        <v>250</v>
      </c>
      <c r="N16" s="58">
        <v>625</v>
      </c>
      <c r="O16" s="58">
        <v>250</v>
      </c>
      <c r="P16" s="58">
        <v>125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2">
        <v>1128</v>
      </c>
      <c r="AO16" s="82">
        <v>1143</v>
      </c>
      <c r="AP16" s="82">
        <v>1158</v>
      </c>
      <c r="AQ16" s="82">
        <v>1173</v>
      </c>
      <c r="AR16" s="105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2362</v>
      </c>
      <c r="BE16" s="56" t="s">
        <v>271</v>
      </c>
      <c r="BF16" s="56" t="s">
        <v>272</v>
      </c>
      <c r="BG16" s="53" t="s">
        <v>2327</v>
      </c>
      <c r="BH16" s="120" t="s">
        <v>2215</v>
      </c>
      <c r="BI16" s="120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/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/>
      </c>
      <c r="BY16" s="56" t="str">
        <f t="shared" si="17"/>
        <v/>
      </c>
      <c r="BZ16" s="56" t="str">
        <f t="shared" si="17"/>
        <v/>
      </c>
      <c r="CA16" s="56" t="str">
        <f t="shared" si="17"/>
        <v/>
      </c>
      <c r="CB16" s="56" t="str">
        <f t="shared" si="17"/>
        <v/>
      </c>
      <c r="CC16" s="56" t="str">
        <f t="shared" si="17"/>
        <v/>
      </c>
      <c r="CD16" s="56" t="str">
        <f t="shared" si="17"/>
        <v/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 x14ac:dyDescent="0.15">
      <c r="A17" s="72">
        <v>23</v>
      </c>
      <c r="B17" s="73" t="s">
        <v>98</v>
      </c>
      <c r="C17" s="59">
        <v>306</v>
      </c>
      <c r="D17" s="70" t="str">
        <f t="shared" si="6"/>
        <v>prop,306,1</v>
      </c>
      <c r="E17" s="103">
        <v>150</v>
      </c>
      <c r="F17" s="59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250</v>
      </c>
      <c r="P17" s="58">
        <v>625</v>
      </c>
      <c r="Q17" s="58">
        <v>500</v>
      </c>
      <c r="R17" s="58">
        <v>500</v>
      </c>
      <c r="S17" s="58">
        <v>250</v>
      </c>
      <c r="T17" s="58">
        <v>250</v>
      </c>
      <c r="U17" s="58">
        <v>250</v>
      </c>
      <c r="V17" s="58">
        <v>250</v>
      </c>
      <c r="W17" s="58">
        <v>250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2">
        <v>1114</v>
      </c>
      <c r="AN17" s="82">
        <v>1129</v>
      </c>
      <c r="AO17" s="82">
        <v>1144</v>
      </c>
      <c r="AP17" s="82">
        <v>1159</v>
      </c>
      <c r="AQ17" s="82">
        <v>1174</v>
      </c>
      <c r="AR17" s="105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2362</v>
      </c>
      <c r="BE17" s="56" t="s">
        <v>271</v>
      </c>
      <c r="BF17" s="56" t="s">
        <v>272</v>
      </c>
      <c r="BG17" s="53" t="s">
        <v>2328</v>
      </c>
      <c r="BH17" s="120" t="s">
        <v>2216</v>
      </c>
      <c r="BI17" s="120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/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 x14ac:dyDescent="0.15">
      <c r="A18" s="72">
        <v>24</v>
      </c>
      <c r="B18" s="73" t="s">
        <v>99</v>
      </c>
      <c r="C18" s="59">
        <v>307</v>
      </c>
      <c r="D18" s="70" t="str">
        <f t="shared" si="6"/>
        <v>prop,307,1</v>
      </c>
      <c r="E18" s="103">
        <v>20</v>
      </c>
      <c r="F18" s="59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375</v>
      </c>
      <c r="L18" s="58">
        <v>500</v>
      </c>
      <c r="M18" s="58">
        <v>250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/>
      </c>
      <c r="BV18" s="56" t="str">
        <f t="shared" ref="BV18:BV31" si="24">IF(O18&gt;0,$D18,"")</f>
        <v/>
      </c>
      <c r="BW18" s="56" t="str">
        <f t="shared" ref="BW18:BW31" si="25">IF(P18&gt;0,$D18,"")</f>
        <v/>
      </c>
      <c r="BX18" s="56" t="str">
        <f t="shared" ref="BX18:BX31" si="26">IF(Q18&gt;0,$D18,"")</f>
        <v/>
      </c>
      <c r="BY18" s="56" t="str">
        <f t="shared" ref="BY18:BY31" si="27">IF(R18&gt;0,$D18,"")</f>
        <v/>
      </c>
      <c r="BZ18" s="56" t="str">
        <f t="shared" ref="BZ18:BZ31" si="28">IF(S18&gt;0,$D18,"")</f>
        <v/>
      </c>
      <c r="CA18" s="56" t="str">
        <f t="shared" ref="CA18:CA31" si="29">IF(T18&gt;0,$D18,"")</f>
        <v/>
      </c>
      <c r="CB18" s="56" t="str">
        <f t="shared" ref="CB18:CB31" si="30">IF(U18&gt;0,$D18,"")</f>
        <v/>
      </c>
      <c r="CC18" s="56" t="str">
        <f t="shared" ref="CC18:CC31" si="31">IF(V18&gt;0,$D18,"")</f>
        <v/>
      </c>
      <c r="CD18" s="56" t="str">
        <f t="shared" ref="CD18:CD31" si="32">IF(W18&gt;0,$D18,"")</f>
        <v/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 x14ac:dyDescent="0.15">
      <c r="A19" s="72">
        <v>25</v>
      </c>
      <c r="B19" s="73" t="s">
        <v>100</v>
      </c>
      <c r="C19" s="59">
        <v>308</v>
      </c>
      <c r="D19" s="70" t="str">
        <f t="shared" si="6"/>
        <v>prop,308,1</v>
      </c>
      <c r="E19" s="103">
        <v>50</v>
      </c>
      <c r="F19" s="59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0</v>
      </c>
      <c r="M19" s="58">
        <v>250</v>
      </c>
      <c r="N19" s="58">
        <v>625</v>
      </c>
      <c r="O19" s="58">
        <v>250</v>
      </c>
      <c r="P19" s="58">
        <v>125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/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/>
      </c>
      <c r="BY19" s="56" t="str">
        <f t="shared" si="27"/>
        <v/>
      </c>
      <c r="BZ19" s="56" t="str">
        <f t="shared" si="28"/>
        <v/>
      </c>
      <c r="CA19" s="56" t="str">
        <f t="shared" si="29"/>
        <v/>
      </c>
      <c r="CB19" s="56" t="str">
        <f t="shared" si="30"/>
        <v/>
      </c>
      <c r="CC19" s="56" t="str">
        <f t="shared" si="31"/>
        <v/>
      </c>
      <c r="CD19" s="56" t="str">
        <f t="shared" si="32"/>
        <v/>
      </c>
      <c r="CI19" s="53">
        <v>2</v>
      </c>
      <c r="CJ19" s="56"/>
      <c r="CK19" s="56" t="str">
        <f t="shared" ref="CK19:CK32" si="33">HLOOKUP(CI19,$BQ$34:$CD$37,3,0)</f>
        <v>prop,202,3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 x14ac:dyDescent="0.15">
      <c r="A20" s="72">
        <v>26</v>
      </c>
      <c r="B20" s="73" t="s">
        <v>101</v>
      </c>
      <c r="C20" s="59">
        <v>309</v>
      </c>
      <c r="D20" s="70" t="str">
        <f t="shared" si="6"/>
        <v>prop,309,1</v>
      </c>
      <c r="E20" s="103">
        <v>150</v>
      </c>
      <c r="F20" s="59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250</v>
      </c>
      <c r="P20" s="58">
        <v>625</v>
      </c>
      <c r="Q20" s="58">
        <v>500</v>
      </c>
      <c r="R20" s="58">
        <v>500</v>
      </c>
      <c r="S20" s="58">
        <v>250</v>
      </c>
      <c r="T20" s="58">
        <v>250</v>
      </c>
      <c r="U20" s="58">
        <v>250</v>
      </c>
      <c r="V20" s="58">
        <v>250</v>
      </c>
      <c r="W20" s="58">
        <v>250</v>
      </c>
      <c r="X20" s="53">
        <v>6</v>
      </c>
      <c r="Z20" s="53" t="s">
        <v>2037</v>
      </c>
      <c r="AA20" s="53" t="s">
        <v>2363</v>
      </c>
      <c r="AC20" s="53" t="s">
        <v>1963</v>
      </c>
      <c r="AD20" s="146" t="s">
        <v>2414</v>
      </c>
      <c r="AE20" s="146" t="s">
        <v>2413</v>
      </c>
      <c r="AO20" s="146"/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/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ref="CJ20:CJ32" si="34">HLOOKUP(CI20,$BQ$34:$CD$37,2,0)</f>
        <v>item,103</v>
      </c>
      <c r="CK20" s="56" t="str">
        <f t="shared" si="33"/>
        <v>prop,203,2;prop,202,5;prop,207,2;prop,208,2;prop,209,2;prop,210,2</v>
      </c>
      <c r="CL20" s="56" t="str">
        <f t="shared" ref="CL20:CL32" si="35">HLOOKUP(CI20,$BQ$34:$CD$37,4,0)</f>
        <v>prop,301,1;prop,304,1;prop,307,1;prop,310,1;prop,322,1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 x14ac:dyDescent="0.15">
      <c r="A21" s="72">
        <v>27</v>
      </c>
      <c r="B21" s="73" t="s">
        <v>102</v>
      </c>
      <c r="C21" s="59">
        <v>310</v>
      </c>
      <c r="D21" s="70" t="str">
        <f t="shared" si="6"/>
        <v>prop,310,1</v>
      </c>
      <c r="E21" s="103">
        <v>20</v>
      </c>
      <c r="F21" s="59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375</v>
      </c>
      <c r="L21" s="58">
        <v>500</v>
      </c>
      <c r="M21" s="58">
        <v>250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0</v>
      </c>
      <c r="AD21" s="53">
        <v>5000</v>
      </c>
      <c r="AE21" s="53">
        <v>5000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/>
      </c>
      <c r="BV21" s="56" t="str">
        <f t="shared" si="24"/>
        <v/>
      </c>
      <c r="BW21" s="56" t="str">
        <f t="shared" si="25"/>
        <v/>
      </c>
      <c r="BX21" s="56" t="str">
        <f t="shared" si="26"/>
        <v/>
      </c>
      <c r="BY21" s="56" t="str">
        <f t="shared" si="27"/>
        <v/>
      </c>
      <c r="BZ21" s="56" t="str">
        <f t="shared" si="28"/>
        <v/>
      </c>
      <c r="CA21" s="56" t="str">
        <f t="shared" si="29"/>
        <v/>
      </c>
      <c r="CB21" s="56" t="str">
        <f t="shared" si="30"/>
        <v/>
      </c>
      <c r="CC21" s="56" t="str">
        <f t="shared" si="31"/>
        <v/>
      </c>
      <c r="CD21" s="56" t="str">
        <f t="shared" si="32"/>
        <v/>
      </c>
      <c r="CI21" s="53">
        <v>4</v>
      </c>
      <c r="CJ21" s="56" t="str">
        <f t="shared" si="34"/>
        <v>item,103</v>
      </c>
      <c r="CK21" s="56" t="str">
        <f t="shared" si="33"/>
        <v>prop,204,2;prop,203,4;prop,207,2;prop,208,2;prop,209,2;prop,210,2</v>
      </c>
      <c r="CL21" s="56" t="str">
        <f t="shared" si="35"/>
        <v>prop,301,1;prop,304,1;prop,307,1;prop,310,1;prop,322,1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 x14ac:dyDescent="0.15">
      <c r="A22" s="72">
        <v>28</v>
      </c>
      <c r="B22" s="73" t="s">
        <v>103</v>
      </c>
      <c r="C22" s="59">
        <v>311</v>
      </c>
      <c r="D22" s="70" t="str">
        <f t="shared" si="6"/>
        <v>prop,311,1</v>
      </c>
      <c r="E22" s="103">
        <v>50</v>
      </c>
      <c r="F22" s="59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0</v>
      </c>
      <c r="M22" s="58">
        <v>250</v>
      </c>
      <c r="N22" s="58">
        <v>625</v>
      </c>
      <c r="O22" s="58">
        <v>250</v>
      </c>
      <c r="P22" s="58">
        <v>125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0</v>
      </c>
      <c r="AD22" s="53">
        <v>5000</v>
      </c>
      <c r="AE22" s="53">
        <v>5000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/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/>
      </c>
      <c r="BY22" s="56" t="str">
        <f t="shared" si="27"/>
        <v/>
      </c>
      <c r="BZ22" s="56" t="str">
        <f t="shared" si="28"/>
        <v/>
      </c>
      <c r="CA22" s="56" t="str">
        <f t="shared" si="29"/>
        <v/>
      </c>
      <c r="CB22" s="56" t="str">
        <f t="shared" si="30"/>
        <v/>
      </c>
      <c r="CC22" s="56" t="str">
        <f t="shared" si="31"/>
        <v/>
      </c>
      <c r="CD22" s="56" t="str">
        <f t="shared" si="32"/>
        <v/>
      </c>
      <c r="CI22" s="53">
        <v>5</v>
      </c>
      <c r="CJ22" s="56" t="str">
        <f t="shared" si="34"/>
        <v>item,103</v>
      </c>
      <c r="CK22" s="56" t="str">
        <f t="shared" si="33"/>
        <v>prop,204,2;prop,203,5;prop,207,2;prop,208,2;prop,209,2;prop,210,2</v>
      </c>
      <c r="CL22" s="56" t="str">
        <f t="shared" si="35"/>
        <v>prop,301,1;prop,302,1;prop,304,1;prop,305,1;prop,307,1;prop,308,1;prop,310,1;prop,311,1;prop,322,1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 x14ac:dyDescent="0.15">
      <c r="A23" s="65">
        <v>29</v>
      </c>
      <c r="B23" s="66" t="s">
        <v>104</v>
      </c>
      <c r="C23" s="59">
        <v>312</v>
      </c>
      <c r="D23" s="70" t="str">
        <f t="shared" si="6"/>
        <v>prop,312,1</v>
      </c>
      <c r="E23" s="104">
        <v>150</v>
      </c>
      <c r="F23" s="76">
        <v>1</v>
      </c>
      <c r="G23" s="67">
        <f t="shared" si="0"/>
        <v>150</v>
      </c>
      <c r="H23" s="67">
        <f t="shared" si="3"/>
        <v>0</v>
      </c>
      <c r="I23" s="67">
        <v>3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250</v>
      </c>
      <c r="P23" s="58">
        <v>625</v>
      </c>
      <c r="Q23" s="58">
        <v>500</v>
      </c>
      <c r="R23" s="58">
        <v>500</v>
      </c>
      <c r="S23" s="58">
        <v>250</v>
      </c>
      <c r="T23" s="58">
        <v>250</v>
      </c>
      <c r="U23" s="58">
        <v>250</v>
      </c>
      <c r="V23" s="58">
        <v>250</v>
      </c>
      <c r="W23" s="58">
        <v>250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0</v>
      </c>
      <c r="AD23" s="53">
        <v>2000</v>
      </c>
      <c r="AE23" s="53">
        <v>5000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/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4"/>
        <v>item,103</v>
      </c>
      <c r="CK23" s="56" t="str">
        <f t="shared" si="33"/>
        <v>prop,205,2;prop,204,4;prop,207,2;prop,211,1;prop,208,2;prop,212,1;prop,209,2;prop,213,1;prop,210,2;prop,214,1</v>
      </c>
      <c r="CL23" s="56" t="str">
        <f t="shared" si="35"/>
        <v>prop,302,1;prop,305,1;prop,308,1;prop,311,1;prop,322,1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 x14ac:dyDescent="0.15">
      <c r="A24" s="60">
        <v>30</v>
      </c>
      <c r="B24" s="61" t="s">
        <v>219</v>
      </c>
      <c r="C24" s="59">
        <v>322</v>
      </c>
      <c r="D24" s="70" t="str">
        <f t="shared" si="6"/>
        <v>prop,322,1</v>
      </c>
      <c r="E24" s="102">
        <v>50</v>
      </c>
      <c r="F24" s="71">
        <v>1</v>
      </c>
      <c r="G24" s="63">
        <f t="shared" si="0"/>
        <v>50</v>
      </c>
      <c r="H24" s="63">
        <f t="shared" si="3"/>
        <v>0</v>
      </c>
      <c r="I24" s="63">
        <v>1</v>
      </c>
      <c r="J24" s="58">
        <v>0</v>
      </c>
      <c r="K24" s="58">
        <v>1000</v>
      </c>
      <c r="L24" s="58">
        <v>2000</v>
      </c>
      <c r="M24" s="58">
        <v>500</v>
      </c>
      <c r="N24" s="58">
        <v>2500</v>
      </c>
      <c r="O24" s="58">
        <v>1000</v>
      </c>
      <c r="P24" s="58">
        <v>200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0</v>
      </c>
      <c r="AD24" s="53">
        <v>2000</v>
      </c>
      <c r="AE24" s="53">
        <v>2000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>prop,322,1</v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/>
      </c>
      <c r="BY24" s="56" t="str">
        <f t="shared" si="27"/>
        <v/>
      </c>
      <c r="BZ24" s="56" t="str">
        <f t="shared" si="28"/>
        <v/>
      </c>
      <c r="CA24" s="56" t="str">
        <f t="shared" si="29"/>
        <v/>
      </c>
      <c r="CB24" s="56" t="str">
        <f t="shared" si="30"/>
        <v/>
      </c>
      <c r="CC24" s="56" t="str">
        <f t="shared" si="31"/>
        <v/>
      </c>
      <c r="CD24" s="56" t="str">
        <f t="shared" si="32"/>
        <v/>
      </c>
      <c r="CI24" s="53">
        <v>7</v>
      </c>
      <c r="CJ24" s="56" t="str">
        <f t="shared" si="34"/>
        <v>coin,1;item,103</v>
      </c>
      <c r="CK24" s="56" t="str">
        <f t="shared" si="33"/>
        <v>prop,205,2;prop,204,5;prop,207,2;prop,211,1;prop,208,2;prop,212,1;prop,209,2;prop,213,1;prop,210,2;prop,214,1</v>
      </c>
      <c r="CL24" s="56" t="str">
        <f t="shared" si="35"/>
        <v>prop,302,1;prop,303,1;prop,305,1;prop,306,1;prop,308,1;prop,309,1;prop,311,1;prop,312,1;prop,322,1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 x14ac:dyDescent="0.15">
      <c r="A25" s="65">
        <v>31</v>
      </c>
      <c r="B25" s="66" t="s">
        <v>220</v>
      </c>
      <c r="C25" s="59">
        <v>323</v>
      </c>
      <c r="D25" s="70" t="str">
        <f t="shared" si="6"/>
        <v>prop,323,1</v>
      </c>
      <c r="E25" s="104">
        <v>100</v>
      </c>
      <c r="F25" s="76">
        <v>1</v>
      </c>
      <c r="G25" s="67">
        <f t="shared" si="0"/>
        <v>100</v>
      </c>
      <c r="H25" s="67">
        <f t="shared" si="3"/>
        <v>0</v>
      </c>
      <c r="I25" s="67">
        <v>2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1800</v>
      </c>
      <c r="Q25" s="58">
        <v>1500</v>
      </c>
      <c r="R25" s="58">
        <v>1000</v>
      </c>
      <c r="S25" s="58">
        <v>1000</v>
      </c>
      <c r="T25" s="58">
        <v>1000</v>
      </c>
      <c r="U25" s="58">
        <v>1000</v>
      </c>
      <c r="V25" s="58">
        <v>1000</v>
      </c>
      <c r="W25" s="58">
        <v>1000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0</v>
      </c>
      <c r="AD25" s="53">
        <v>2000</v>
      </c>
      <c r="AE25" s="53">
        <v>2000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/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4"/>
        <v>coin,1;prop,104,2;item,103</v>
      </c>
      <c r="CK25" s="56" t="str">
        <f t="shared" si="33"/>
        <v>prop,206,1;prop,205,3;prop,211,1;prop,212,1;prop,213,1;prop,214,1</v>
      </c>
      <c r="CL25" s="56" t="str">
        <f t="shared" si="35"/>
        <v>prop,302,1;prop,303,1;prop,305,1;prop,306,1;prop,308,1;prop,309,1;prop,311,1;prop,312,1;prop,322,1;prop,323,1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 x14ac:dyDescent="0.15">
      <c r="A26" s="60">
        <v>32</v>
      </c>
      <c r="B26" s="61" t="s">
        <v>300</v>
      </c>
      <c r="C26" s="59">
        <v>313</v>
      </c>
      <c r="D26" s="70" t="str">
        <f t="shared" si="6"/>
        <v>prop,313,1</v>
      </c>
      <c r="E26" s="102">
        <v>10</v>
      </c>
      <c r="F26" s="71">
        <v>1</v>
      </c>
      <c r="G26" s="63">
        <f t="shared" si="0"/>
        <v>10</v>
      </c>
      <c r="H26" s="63">
        <f t="shared" si="3"/>
        <v>40</v>
      </c>
      <c r="I26" s="63">
        <v>1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0</v>
      </c>
      <c r="AD26" s="53">
        <v>1000</v>
      </c>
      <c r="AE26" s="53">
        <v>1500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/>
      </c>
      <c r="BT26" s="56" t="str">
        <f t="shared" si="22"/>
        <v/>
      </c>
      <c r="BU26" s="56" t="str">
        <f t="shared" si="23"/>
        <v/>
      </c>
      <c r="BV26" s="56" t="str">
        <f t="shared" si="24"/>
        <v/>
      </c>
      <c r="BW26" s="56" t="str">
        <f t="shared" si="25"/>
        <v/>
      </c>
      <c r="BX26" s="56" t="str">
        <f t="shared" si="26"/>
        <v/>
      </c>
      <c r="BY26" s="56" t="str">
        <f t="shared" si="27"/>
        <v/>
      </c>
      <c r="BZ26" s="56" t="str">
        <f t="shared" si="28"/>
        <v/>
      </c>
      <c r="CA26" s="56" t="str">
        <f t="shared" si="29"/>
        <v/>
      </c>
      <c r="CB26" s="56" t="str">
        <f t="shared" si="30"/>
        <v/>
      </c>
      <c r="CC26" s="56" t="str">
        <f t="shared" si="31"/>
        <v/>
      </c>
      <c r="CD26" s="56" t="str">
        <f t="shared" si="32"/>
        <v/>
      </c>
      <c r="CI26" s="53">
        <v>9</v>
      </c>
      <c r="CJ26" s="56" t="str">
        <f t="shared" si="34"/>
        <v>coin,1;prop,105,1;item,103</v>
      </c>
      <c r="CK26" s="56" t="str">
        <f t="shared" si="33"/>
        <v>prop,206,2;prop,205,4;prop,211,1;prop,212,1;prop,213,1;prop,214,1</v>
      </c>
      <c r="CL26" s="56" t="str">
        <f t="shared" si="35"/>
        <v>prop,303,1;prop,306,1;prop,309,1;prop,312,1;prop,323,1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 x14ac:dyDescent="0.15">
      <c r="A27" s="72">
        <v>33</v>
      </c>
      <c r="B27" s="73" t="s">
        <v>301</v>
      </c>
      <c r="C27" s="59">
        <v>314</v>
      </c>
      <c r="D27" s="70" t="str">
        <f t="shared" si="6"/>
        <v>prop,314,1</v>
      </c>
      <c r="E27" s="103">
        <v>30</v>
      </c>
      <c r="F27" s="59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0</v>
      </c>
      <c r="AD27" s="53">
        <v>500</v>
      </c>
      <c r="AE27" s="53">
        <v>3000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/>
      </c>
      <c r="BW27" s="56" t="str">
        <f t="shared" si="25"/>
        <v/>
      </c>
      <c r="BX27" s="56" t="str">
        <f t="shared" si="26"/>
        <v/>
      </c>
      <c r="BY27" s="56" t="str">
        <f t="shared" si="27"/>
        <v/>
      </c>
      <c r="BZ27" s="56" t="str">
        <f t="shared" si="28"/>
        <v/>
      </c>
      <c r="CA27" s="56" t="str">
        <f t="shared" si="29"/>
        <v/>
      </c>
      <c r="CB27" s="56" t="str">
        <f t="shared" si="30"/>
        <v/>
      </c>
      <c r="CC27" s="56" t="str">
        <f t="shared" si="31"/>
        <v/>
      </c>
      <c r="CD27" s="56" t="str">
        <f t="shared" si="32"/>
        <v/>
      </c>
      <c r="CI27" s="53">
        <v>10</v>
      </c>
      <c r="CJ27" s="56" t="str">
        <f t="shared" si="34"/>
        <v>coin,1;prop,105,1;item,103</v>
      </c>
      <c r="CK27" s="56" t="str">
        <f t="shared" si="33"/>
        <v>prop,206,2;prop,205,5;prop,211,1;prop,212,1;prop,213,1;prop,214,1</v>
      </c>
      <c r="CL27" s="56" t="str">
        <f t="shared" si="35"/>
        <v>prop,303,1;prop,306,1;prop,309,1;prop,312,1;prop,323,1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 x14ac:dyDescent="0.15">
      <c r="A28" s="72">
        <v>34</v>
      </c>
      <c r="B28" s="73" t="s">
        <v>302</v>
      </c>
      <c r="C28" s="59">
        <v>315</v>
      </c>
      <c r="D28" s="70" t="str">
        <f t="shared" si="6"/>
        <v>prop,315,1</v>
      </c>
      <c r="E28" s="103">
        <v>120</v>
      </c>
      <c r="F28" s="59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500</v>
      </c>
      <c r="AD28" s="53">
        <v>300</v>
      </c>
      <c r="AE28" s="53">
        <v>1200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4"/>
        <v>coin,1;prop,105,1;item,103</v>
      </c>
      <c r="CK28" s="56" t="str">
        <f t="shared" si="33"/>
        <v>prop,206,2;prop,205,5;prop,211,1;prop,212,1;prop,213,1;prop,214,1</v>
      </c>
      <c r="CL28" s="56" t="str">
        <f t="shared" si="35"/>
        <v>prop,303,1;prop,306,1;prop,309,1;prop,312,1;prop,323,1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 x14ac:dyDescent="0.15">
      <c r="A29" s="72">
        <v>35</v>
      </c>
      <c r="B29" s="78" t="s">
        <v>303</v>
      </c>
      <c r="C29" s="59">
        <v>316</v>
      </c>
      <c r="D29" s="70" t="str">
        <f t="shared" si="6"/>
        <v>prop,316,1</v>
      </c>
      <c r="E29" s="103">
        <v>10</v>
      </c>
      <c r="F29" s="59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500</v>
      </c>
      <c r="AD29" s="53">
        <v>300</v>
      </c>
      <c r="AE29" s="53">
        <v>1200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/>
      </c>
      <c r="BT29" s="56" t="str">
        <f t="shared" si="22"/>
        <v/>
      </c>
      <c r="BU29" s="56" t="str">
        <f t="shared" si="23"/>
        <v/>
      </c>
      <c r="BV29" s="56" t="str">
        <f t="shared" si="24"/>
        <v/>
      </c>
      <c r="BW29" s="56" t="str">
        <f t="shared" si="25"/>
        <v/>
      </c>
      <c r="BX29" s="56" t="str">
        <f t="shared" si="26"/>
        <v/>
      </c>
      <c r="BY29" s="56" t="str">
        <f t="shared" si="27"/>
        <v/>
      </c>
      <c r="BZ29" s="56" t="str">
        <f t="shared" si="28"/>
        <v/>
      </c>
      <c r="CA29" s="56" t="str">
        <f t="shared" si="29"/>
        <v/>
      </c>
      <c r="CB29" s="56" t="str">
        <f t="shared" si="30"/>
        <v/>
      </c>
      <c r="CC29" s="56" t="str">
        <f t="shared" si="31"/>
        <v/>
      </c>
      <c r="CD29" s="56" t="str">
        <f t="shared" si="32"/>
        <v/>
      </c>
      <c r="CI29" s="53">
        <v>12</v>
      </c>
      <c r="CJ29" s="56" t="str">
        <f t="shared" si="34"/>
        <v>coin,1;prop,105,1;item,103</v>
      </c>
      <c r="CK29" s="56" t="str">
        <f t="shared" si="33"/>
        <v>prop,206,2;prop,205,5;prop,211,1;prop,212,1;prop,213,1;prop,214,1</v>
      </c>
      <c r="CL29" s="56" t="str">
        <f t="shared" si="35"/>
        <v>prop,303,1;prop,306,1;prop,309,1;prop,312,1;prop,323,1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 x14ac:dyDescent="0.15">
      <c r="A30" s="72">
        <v>36</v>
      </c>
      <c r="B30" s="78" t="s">
        <v>304</v>
      </c>
      <c r="C30" s="59">
        <v>317</v>
      </c>
      <c r="D30" s="70" t="str">
        <f t="shared" si="6"/>
        <v>prop,317,1</v>
      </c>
      <c r="E30" s="103">
        <v>30</v>
      </c>
      <c r="F30" s="59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500</v>
      </c>
      <c r="AD30" s="53">
        <v>500</v>
      </c>
      <c r="AE30" s="53">
        <v>2000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/>
      </c>
      <c r="BW30" s="56" t="str">
        <f t="shared" si="25"/>
        <v/>
      </c>
      <c r="BX30" s="56" t="str">
        <f t="shared" si="26"/>
        <v/>
      </c>
      <c r="BY30" s="56" t="str">
        <f t="shared" si="27"/>
        <v/>
      </c>
      <c r="BZ30" s="56" t="str">
        <f t="shared" si="28"/>
        <v/>
      </c>
      <c r="CA30" s="56" t="str">
        <f t="shared" si="29"/>
        <v/>
      </c>
      <c r="CB30" s="56" t="str">
        <f t="shared" si="30"/>
        <v/>
      </c>
      <c r="CC30" s="56" t="str">
        <f t="shared" si="31"/>
        <v/>
      </c>
      <c r="CD30" s="56" t="str">
        <f t="shared" si="32"/>
        <v/>
      </c>
      <c r="CI30" s="53">
        <v>13</v>
      </c>
      <c r="CJ30" s="56" t="str">
        <f t="shared" si="34"/>
        <v>coin,1;prop,105,1;item,103</v>
      </c>
      <c r="CK30" s="56" t="str">
        <f t="shared" si="33"/>
        <v>prop,206,2;prop,205,5;prop,211,1;prop,212,1;prop,213,1;prop,214,1</v>
      </c>
      <c r="CL30" s="56" t="str">
        <f t="shared" si="35"/>
        <v>prop,303,1;prop,306,1;prop,309,1;prop,312,1;prop,323,1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 x14ac:dyDescent="0.15">
      <c r="A31" s="72">
        <v>37</v>
      </c>
      <c r="B31" s="78" t="s">
        <v>1954</v>
      </c>
      <c r="C31" s="59">
        <v>318</v>
      </c>
      <c r="D31" s="106" t="str">
        <f t="shared" si="6"/>
        <v>prop,318,1</v>
      </c>
      <c r="E31" s="103">
        <v>120</v>
      </c>
      <c r="F31" s="59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1500</v>
      </c>
      <c r="AD31" s="53">
        <v>500</v>
      </c>
      <c r="AE31" s="53">
        <v>1500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4"/>
        <v>coin,1;prop,105,1;item,103</v>
      </c>
      <c r="CK31" s="56" t="str">
        <f t="shared" si="33"/>
        <v>prop,206,2;prop,205,5;prop,211,1;prop,212,1;prop,213,1;prop,214,1</v>
      </c>
      <c r="CL31" s="56" t="str">
        <f t="shared" si="35"/>
        <v>prop,303,1;prop,306,1;prop,309,1;prop,312,1;prop,323,1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 x14ac:dyDescent="0.15">
      <c r="A32" s="107"/>
      <c r="B32" s="108" t="s">
        <v>2182</v>
      </c>
      <c r="C32" s="109"/>
      <c r="D32" s="108"/>
      <c r="E32" s="108"/>
      <c r="F32" s="108"/>
      <c r="G32" s="108"/>
      <c r="H32" s="108"/>
      <c r="I32" s="108"/>
      <c r="J32" s="67">
        <v>10000</v>
      </c>
      <c r="K32" s="67">
        <v>100</v>
      </c>
      <c r="L32" s="67">
        <v>100</v>
      </c>
      <c r="M32" s="67">
        <v>100</v>
      </c>
      <c r="N32" s="67">
        <v>100</v>
      </c>
      <c r="O32" s="67">
        <v>100</v>
      </c>
      <c r="P32" s="67">
        <v>100</v>
      </c>
      <c r="Q32" s="67">
        <v>100</v>
      </c>
      <c r="R32" s="67">
        <v>100</v>
      </c>
      <c r="S32" s="67">
        <v>100</v>
      </c>
      <c r="T32" s="67">
        <v>100</v>
      </c>
      <c r="U32" s="67">
        <v>100</v>
      </c>
      <c r="V32" s="67">
        <v>100</v>
      </c>
      <c r="W32" s="68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1500</v>
      </c>
      <c r="AD32" s="53">
        <v>500</v>
      </c>
      <c r="AE32" s="53">
        <v>1000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2394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4"/>
        <v>coin,1;prop,105,1;item,103</v>
      </c>
      <c r="CK32" s="56" t="str">
        <f t="shared" si="33"/>
        <v>prop,206,2;prop,205,5;prop,211,1;prop,212,1;prop,213,1;prop,214,1</v>
      </c>
      <c r="CL32" s="56" t="str">
        <f t="shared" si="35"/>
        <v>prop,303,1;prop,306,1;prop,309,1;prop,312,1;prop,323,1</v>
      </c>
      <c r="DE32" s="53">
        <v>1130</v>
      </c>
      <c r="DF32" s="56" t="str">
        <f t="shared" ref="DF32:DF46" si="38">AU3</f>
        <v>prop,204,1|0;0|100</v>
      </c>
    </row>
    <row r="33" spans="1:146" x14ac:dyDescent="0.15">
      <c r="A33" s="60">
        <v>4</v>
      </c>
      <c r="B33" s="63" t="s">
        <v>2103</v>
      </c>
      <c r="C33" s="61"/>
      <c r="D33" s="63"/>
      <c r="E33" s="63"/>
      <c r="F33" s="63"/>
      <c r="G33" s="63"/>
      <c r="H33" s="63"/>
      <c r="I33" s="63"/>
      <c r="J33" s="63">
        <v>100</v>
      </c>
      <c r="K33" s="63">
        <v>100</v>
      </c>
      <c r="L33" s="63">
        <v>100</v>
      </c>
      <c r="M33" s="63">
        <v>100</v>
      </c>
      <c r="N33" s="63">
        <v>100</v>
      </c>
      <c r="O33" s="63">
        <v>100</v>
      </c>
      <c r="P33" s="63">
        <v>100</v>
      </c>
      <c r="Q33" s="63">
        <v>100</v>
      </c>
      <c r="R33" s="63">
        <v>100</v>
      </c>
      <c r="S33" s="63">
        <v>100</v>
      </c>
      <c r="T33" s="63">
        <v>100</v>
      </c>
      <c r="U33" s="63">
        <v>100</v>
      </c>
      <c r="V33" s="63">
        <v>100</v>
      </c>
      <c r="W33" s="64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1500</v>
      </c>
      <c r="AD33" s="53">
        <v>500</v>
      </c>
      <c r="AE33" s="53">
        <v>1000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/>
      <c r="BR33" s="56"/>
      <c r="BS33" s="56"/>
      <c r="BT33" s="56"/>
      <c r="BU33" s="56"/>
      <c r="BV33" s="56"/>
      <c r="BW33" s="56" t="str">
        <f t="shared" ref="BW33:CD33" si="39">VLOOKUP(BW1,$Y$21:$AB$36,4,0)</f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 x14ac:dyDescent="0.15">
      <c r="A34" s="72">
        <v>5</v>
      </c>
      <c r="B34" s="58" t="s">
        <v>2183</v>
      </c>
      <c r="C34" s="73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7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1500</v>
      </c>
      <c r="AD34" s="53">
        <v>500</v>
      </c>
      <c r="AE34" s="53">
        <v>1000</v>
      </c>
      <c r="BD34" s="53" t="s">
        <v>2310</v>
      </c>
      <c r="BE34" s="53" t="s">
        <v>2311</v>
      </c>
      <c r="BF34" s="53" t="s">
        <v>2312</v>
      </c>
      <c r="BQ34" s="129">
        <v>2</v>
      </c>
      <c r="BR34" s="129">
        <v>3</v>
      </c>
      <c r="BS34" s="129">
        <v>4</v>
      </c>
      <c r="BT34" s="129">
        <v>5</v>
      </c>
      <c r="BU34" s="129">
        <v>6</v>
      </c>
      <c r="BV34" s="129">
        <v>7</v>
      </c>
      <c r="BW34" s="129">
        <v>8</v>
      </c>
      <c r="BX34" s="129">
        <v>9</v>
      </c>
      <c r="BY34" s="129">
        <v>10</v>
      </c>
      <c r="BZ34" s="129">
        <v>11</v>
      </c>
      <c r="CA34" s="129">
        <v>12</v>
      </c>
      <c r="CB34" s="129">
        <v>13</v>
      </c>
      <c r="CC34" s="129">
        <v>14</v>
      </c>
      <c r="CD34" s="129">
        <v>15</v>
      </c>
      <c r="DE34" s="53">
        <v>1132</v>
      </c>
      <c r="DF34" s="56" t="str">
        <f t="shared" si="38"/>
        <v>prop,204,1|0;0|100</v>
      </c>
    </row>
    <row r="35" spans="1:146" x14ac:dyDescent="0.15">
      <c r="A35" s="72">
        <v>6</v>
      </c>
      <c r="B35" s="58" t="s">
        <v>2185</v>
      </c>
      <c r="C35" s="73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7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1500</v>
      </c>
      <c r="AD35" s="53">
        <v>500</v>
      </c>
      <c r="AE35" s="53">
        <v>1000</v>
      </c>
      <c r="BQ35" s="130"/>
      <c r="BR35" s="130" t="s">
        <v>2118</v>
      </c>
      <c r="BS35" s="130" t="s">
        <v>2118</v>
      </c>
      <c r="BT35" s="130" t="s">
        <v>2118</v>
      </c>
      <c r="BU35" s="130" t="s">
        <v>2118</v>
      </c>
      <c r="BV35" s="130" t="s">
        <v>2415</v>
      </c>
      <c r="BW35" s="130" t="s">
        <v>2364</v>
      </c>
      <c r="BX35" s="130" t="s">
        <v>2365</v>
      </c>
      <c r="BY35" s="130" t="s">
        <v>2365</v>
      </c>
      <c r="BZ35" s="130" t="s">
        <v>2365</v>
      </c>
      <c r="CA35" s="130" t="s">
        <v>2365</v>
      </c>
      <c r="CB35" s="130" t="s">
        <v>2365</v>
      </c>
      <c r="CC35" s="130" t="s">
        <v>2365</v>
      </c>
      <c r="CD35" s="131" t="s">
        <v>2365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 x14ac:dyDescent="0.15">
      <c r="A36" s="65">
        <v>7</v>
      </c>
      <c r="B36" s="67" t="s">
        <v>2186</v>
      </c>
      <c r="C36" s="66"/>
      <c r="D36" s="67" t="s">
        <v>272</v>
      </c>
      <c r="E36" s="67"/>
      <c r="F36" s="67"/>
      <c r="G36" s="67"/>
      <c r="H36" s="67"/>
      <c r="I36" s="67"/>
      <c r="J36" s="67">
        <v>0</v>
      </c>
      <c r="K36" s="67">
        <v>0</v>
      </c>
      <c r="L36" s="67">
        <v>0</v>
      </c>
      <c r="M36" s="67">
        <v>0</v>
      </c>
      <c r="N36" s="67">
        <v>10</v>
      </c>
      <c r="O36" s="67">
        <v>10</v>
      </c>
      <c r="P36" s="67">
        <v>15</v>
      </c>
      <c r="Q36" s="67">
        <v>15</v>
      </c>
      <c r="R36" s="67">
        <v>15</v>
      </c>
      <c r="S36" s="67">
        <v>20</v>
      </c>
      <c r="T36" s="67">
        <v>20</v>
      </c>
      <c r="U36" s="67">
        <v>20</v>
      </c>
      <c r="V36" s="67">
        <v>20</v>
      </c>
      <c r="W36" s="68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1500</v>
      </c>
      <c r="AD36" s="53">
        <v>500</v>
      </c>
      <c r="AE36" s="53">
        <v>1000</v>
      </c>
      <c r="BQ36" s="130" t="s">
        <v>2416</v>
      </c>
      <c r="BR36" s="130" t="s">
        <v>2428</v>
      </c>
      <c r="BS36" s="130" t="s">
        <v>2417</v>
      </c>
      <c r="BT36" s="130" t="s">
        <v>2418</v>
      </c>
      <c r="BU36" s="130" t="s">
        <v>2360</v>
      </c>
      <c r="BV36" s="130" t="s">
        <v>2361</v>
      </c>
      <c r="BW36" s="130" t="s">
        <v>2419</v>
      </c>
      <c r="BX36" s="130" t="s">
        <v>2420</v>
      </c>
      <c r="BY36" s="130" t="s">
        <v>2421</v>
      </c>
      <c r="BZ36" s="130" t="s">
        <v>2421</v>
      </c>
      <c r="CA36" s="130" t="s">
        <v>2421</v>
      </c>
      <c r="CB36" s="130" t="s">
        <v>2421</v>
      </c>
      <c r="CC36" s="130" t="s">
        <v>2421</v>
      </c>
      <c r="CD36" s="131" t="s">
        <v>2421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4" thickBot="1" x14ac:dyDescent="0.2">
      <c r="BQ37" s="130"/>
      <c r="BR37" s="130" t="s">
        <v>2422</v>
      </c>
      <c r="BS37" s="130" t="s">
        <v>2422</v>
      </c>
      <c r="BT37" s="130" t="s">
        <v>2423</v>
      </c>
      <c r="BU37" s="130" t="s">
        <v>2424</v>
      </c>
      <c r="BV37" s="130" t="s">
        <v>2425</v>
      </c>
      <c r="BW37" s="130" t="s">
        <v>2426</v>
      </c>
      <c r="BX37" s="130" t="s">
        <v>2427</v>
      </c>
      <c r="BY37" s="130" t="s">
        <v>2427</v>
      </c>
      <c r="BZ37" s="130" t="s">
        <v>2427</v>
      </c>
      <c r="CA37" s="130" t="s">
        <v>2427</v>
      </c>
      <c r="CB37" s="130" t="s">
        <v>2427</v>
      </c>
      <c r="CC37" s="130" t="s">
        <v>2427</v>
      </c>
      <c r="CD37" s="131" t="s">
        <v>2427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4" thickBot="1" x14ac:dyDescent="0.2">
      <c r="CO38" s="187" t="s">
        <v>2119</v>
      </c>
      <c r="CP38" s="188"/>
      <c r="CQ38" s="188"/>
      <c r="CR38" s="188"/>
      <c r="CS38" s="188"/>
      <c r="CT38" s="188"/>
      <c r="CU38" s="188"/>
      <c r="CV38" s="188"/>
      <c r="CW38" s="188"/>
      <c r="CX38" s="188"/>
      <c r="CY38" s="188"/>
      <c r="CZ38" s="189"/>
      <c r="DE38" s="53">
        <v>1136</v>
      </c>
      <c r="DF38" s="56" t="str">
        <f t="shared" si="38"/>
        <v>prop,204,1|16;0|84</v>
      </c>
      <c r="DG38" s="73"/>
      <c r="DJ38" s="73"/>
      <c r="DK38" s="58"/>
      <c r="DL38" s="58"/>
      <c r="DM38" s="58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</row>
    <row r="39" spans="1:146" x14ac:dyDescent="0.15">
      <c r="C39" s="195" t="s">
        <v>2068</v>
      </c>
      <c r="D39" s="190"/>
      <c r="E39" s="190"/>
      <c r="F39" s="190" t="s">
        <v>2161</v>
      </c>
      <c r="G39" s="190"/>
      <c r="H39" s="190"/>
      <c r="I39" s="190" t="s">
        <v>1966</v>
      </c>
      <c r="J39" s="190"/>
      <c r="K39" s="190"/>
      <c r="L39" s="190" t="s">
        <v>2162</v>
      </c>
      <c r="M39" s="190"/>
      <c r="N39" s="190"/>
      <c r="O39" s="190" t="s">
        <v>1967</v>
      </c>
      <c r="P39" s="190"/>
      <c r="Q39" s="190"/>
      <c r="R39" s="190" t="s">
        <v>2163</v>
      </c>
      <c r="S39" s="190"/>
      <c r="T39" s="190"/>
      <c r="U39" s="190" t="s">
        <v>1968</v>
      </c>
      <c r="V39" s="190"/>
      <c r="W39" s="190"/>
      <c r="X39" s="190" t="s">
        <v>2164</v>
      </c>
      <c r="Y39" s="190"/>
      <c r="Z39" s="190"/>
      <c r="AA39" s="190" t="s">
        <v>1969</v>
      </c>
      <c r="AB39" s="190"/>
      <c r="AC39" s="190"/>
      <c r="AD39" s="190" t="s">
        <v>2165</v>
      </c>
      <c r="AE39" s="190"/>
      <c r="AF39" s="190"/>
      <c r="AG39" s="190" t="s">
        <v>2166</v>
      </c>
      <c r="AH39" s="190"/>
      <c r="AI39" s="190"/>
      <c r="AJ39" s="190" t="s">
        <v>2167</v>
      </c>
      <c r="AK39" s="190"/>
      <c r="AL39" s="190"/>
      <c r="AM39" s="190" t="s">
        <v>2166</v>
      </c>
      <c r="AN39" s="190"/>
      <c r="AO39" s="190"/>
      <c r="AP39" s="190" t="s">
        <v>2168</v>
      </c>
      <c r="AQ39" s="190"/>
      <c r="AR39" s="190"/>
      <c r="AS39" s="190" t="s">
        <v>2169</v>
      </c>
      <c r="AT39" s="190"/>
      <c r="AU39" s="190"/>
      <c r="AV39" s="190" t="s">
        <v>2170</v>
      </c>
      <c r="AW39" s="190"/>
      <c r="AX39" s="190"/>
      <c r="AY39" s="190" t="s">
        <v>2171</v>
      </c>
      <c r="AZ39" s="190"/>
      <c r="BA39" s="190"/>
      <c r="BB39" s="190" t="s">
        <v>2172</v>
      </c>
      <c r="BC39" s="190"/>
      <c r="BD39" s="190"/>
      <c r="BE39" s="190" t="s">
        <v>2173</v>
      </c>
      <c r="BF39" s="190"/>
      <c r="BG39" s="190"/>
      <c r="BH39" s="190" t="s">
        <v>2174</v>
      </c>
      <c r="BI39" s="190"/>
      <c r="BJ39" s="190"/>
      <c r="BK39" s="190" t="s">
        <v>2175</v>
      </c>
      <c r="BL39" s="190"/>
      <c r="BM39" s="190"/>
      <c r="BN39" s="190" t="s">
        <v>2176</v>
      </c>
      <c r="BO39" s="190"/>
      <c r="BP39" s="190"/>
      <c r="BQ39" s="190" t="s">
        <v>307</v>
      </c>
      <c r="BR39" s="190"/>
      <c r="BS39" s="190"/>
      <c r="BT39" s="190" t="s">
        <v>2177</v>
      </c>
      <c r="BU39" s="190"/>
      <c r="BV39" s="190"/>
      <c r="BW39" s="190" t="s">
        <v>2178</v>
      </c>
      <c r="BX39" s="190"/>
      <c r="BY39" s="190"/>
      <c r="BZ39" s="190" t="s">
        <v>2179</v>
      </c>
      <c r="CA39" s="190"/>
      <c r="CB39" s="190"/>
      <c r="CC39" s="190" t="s">
        <v>2180</v>
      </c>
      <c r="CD39" s="190"/>
      <c r="CE39" s="190"/>
      <c r="CF39" s="190" t="s">
        <v>2181</v>
      </c>
      <c r="CG39" s="190"/>
      <c r="CH39" s="190"/>
      <c r="CI39" s="190" t="s">
        <v>2116</v>
      </c>
      <c r="CJ39" s="190"/>
      <c r="CK39" s="190"/>
      <c r="CL39" s="190" t="s">
        <v>2117</v>
      </c>
      <c r="CM39" s="190"/>
      <c r="CN39" s="194"/>
      <c r="CO39" s="191" t="s">
        <v>2103</v>
      </c>
      <c r="CP39" s="192"/>
      <c r="CQ39" s="192"/>
      <c r="CR39" s="192" t="s">
        <v>2183</v>
      </c>
      <c r="CS39" s="192"/>
      <c r="CT39" s="192"/>
      <c r="CU39" s="192" t="s">
        <v>2184</v>
      </c>
      <c r="CV39" s="192"/>
      <c r="CW39" s="192"/>
      <c r="CX39" s="192" t="s">
        <v>2186</v>
      </c>
      <c r="CY39" s="192"/>
      <c r="CZ39" s="193"/>
      <c r="DA39" s="184" t="s">
        <v>2037</v>
      </c>
      <c r="DB39" s="185"/>
      <c r="DC39" s="186"/>
      <c r="DE39" s="53">
        <v>1137</v>
      </c>
      <c r="DF39" s="56" t="str">
        <f t="shared" si="38"/>
        <v>prop,204,1|19;0|81</v>
      </c>
      <c r="DG39" s="58"/>
      <c r="DJ39" s="73"/>
      <c r="DK39" s="58"/>
      <c r="DL39" s="58"/>
      <c r="DM39" s="58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</row>
    <row r="40" spans="1:146" x14ac:dyDescent="0.15">
      <c r="C40" s="115" t="s">
        <v>1964</v>
      </c>
      <c r="D40" s="87" t="s">
        <v>1965</v>
      </c>
      <c r="E40" s="87" t="s">
        <v>1963</v>
      </c>
      <c r="F40" s="87" t="s">
        <v>1964</v>
      </c>
      <c r="G40" s="87" t="s">
        <v>1965</v>
      </c>
      <c r="H40" s="87" t="s">
        <v>1963</v>
      </c>
      <c r="I40" s="87" t="s">
        <v>1964</v>
      </c>
      <c r="J40" s="87" t="s">
        <v>1965</v>
      </c>
      <c r="K40" s="87" t="s">
        <v>1963</v>
      </c>
      <c r="L40" s="87" t="s">
        <v>1964</v>
      </c>
      <c r="M40" s="87" t="s">
        <v>1965</v>
      </c>
      <c r="N40" s="87" t="s">
        <v>1963</v>
      </c>
      <c r="O40" s="87" t="s">
        <v>1964</v>
      </c>
      <c r="P40" s="87" t="s">
        <v>1965</v>
      </c>
      <c r="Q40" s="87" t="s">
        <v>1963</v>
      </c>
      <c r="R40" s="87" t="s">
        <v>1964</v>
      </c>
      <c r="S40" s="87" t="s">
        <v>1965</v>
      </c>
      <c r="T40" s="87" t="s">
        <v>1963</v>
      </c>
      <c r="U40" s="87" t="s">
        <v>1964</v>
      </c>
      <c r="V40" s="87" t="s">
        <v>1965</v>
      </c>
      <c r="W40" s="87" t="s">
        <v>1963</v>
      </c>
      <c r="X40" s="87" t="s">
        <v>1964</v>
      </c>
      <c r="Y40" s="87" t="s">
        <v>1965</v>
      </c>
      <c r="Z40" s="87" t="s">
        <v>1963</v>
      </c>
      <c r="AA40" s="87" t="s">
        <v>1964</v>
      </c>
      <c r="AB40" s="87" t="s">
        <v>1965</v>
      </c>
      <c r="AC40" s="87" t="s">
        <v>1963</v>
      </c>
      <c r="AD40" s="87" t="s">
        <v>1964</v>
      </c>
      <c r="AE40" s="87" t="s">
        <v>1965</v>
      </c>
      <c r="AF40" s="87" t="s">
        <v>1963</v>
      </c>
      <c r="AG40" s="87" t="s">
        <v>1964</v>
      </c>
      <c r="AH40" s="87" t="s">
        <v>1965</v>
      </c>
      <c r="AI40" s="87" t="s">
        <v>1963</v>
      </c>
      <c r="AJ40" s="87" t="s">
        <v>1964</v>
      </c>
      <c r="AK40" s="87" t="s">
        <v>1965</v>
      </c>
      <c r="AL40" s="87" t="s">
        <v>1963</v>
      </c>
      <c r="AM40" s="87" t="s">
        <v>1964</v>
      </c>
      <c r="AN40" s="87" t="s">
        <v>1965</v>
      </c>
      <c r="AO40" s="87" t="s">
        <v>1963</v>
      </c>
      <c r="AP40" s="87" t="s">
        <v>1964</v>
      </c>
      <c r="AQ40" s="87" t="s">
        <v>1965</v>
      </c>
      <c r="AR40" s="87" t="s">
        <v>1963</v>
      </c>
      <c r="AS40" s="87" t="s">
        <v>1964</v>
      </c>
      <c r="AT40" s="87" t="s">
        <v>1965</v>
      </c>
      <c r="AU40" s="87" t="s">
        <v>1963</v>
      </c>
      <c r="AV40" s="87" t="s">
        <v>1964</v>
      </c>
      <c r="AW40" s="87" t="s">
        <v>1965</v>
      </c>
      <c r="AX40" s="87" t="s">
        <v>1963</v>
      </c>
      <c r="AY40" s="87" t="s">
        <v>1964</v>
      </c>
      <c r="AZ40" s="87" t="s">
        <v>1965</v>
      </c>
      <c r="BA40" s="87" t="s">
        <v>1963</v>
      </c>
      <c r="BB40" s="87" t="s">
        <v>1964</v>
      </c>
      <c r="BC40" s="87" t="s">
        <v>1965</v>
      </c>
      <c r="BD40" s="87" t="s">
        <v>1963</v>
      </c>
      <c r="BE40" s="87" t="s">
        <v>1964</v>
      </c>
      <c r="BF40" s="87" t="s">
        <v>1965</v>
      </c>
      <c r="BG40" s="87" t="s">
        <v>1963</v>
      </c>
      <c r="BH40" s="87" t="s">
        <v>1964</v>
      </c>
      <c r="BI40" s="87" t="s">
        <v>1965</v>
      </c>
      <c r="BJ40" s="87" t="s">
        <v>1963</v>
      </c>
      <c r="BK40" s="87" t="s">
        <v>1964</v>
      </c>
      <c r="BL40" s="87" t="s">
        <v>1965</v>
      </c>
      <c r="BM40" s="87" t="s">
        <v>1963</v>
      </c>
      <c r="BN40" s="87" t="s">
        <v>1964</v>
      </c>
      <c r="BO40" s="87" t="s">
        <v>1965</v>
      </c>
      <c r="BP40" s="87" t="s">
        <v>1963</v>
      </c>
      <c r="BQ40" s="87" t="s">
        <v>1964</v>
      </c>
      <c r="BR40" s="87" t="s">
        <v>1965</v>
      </c>
      <c r="BS40" s="87" t="s">
        <v>1963</v>
      </c>
      <c r="BT40" s="87" t="s">
        <v>1964</v>
      </c>
      <c r="BU40" s="87" t="s">
        <v>1965</v>
      </c>
      <c r="BV40" s="87" t="s">
        <v>1963</v>
      </c>
      <c r="BW40" s="87" t="s">
        <v>1964</v>
      </c>
      <c r="BX40" s="87" t="s">
        <v>1965</v>
      </c>
      <c r="BY40" s="87" t="s">
        <v>1963</v>
      </c>
      <c r="BZ40" s="87" t="s">
        <v>1964</v>
      </c>
      <c r="CA40" s="87" t="s">
        <v>1965</v>
      </c>
      <c r="CB40" s="87" t="s">
        <v>1963</v>
      </c>
      <c r="CC40" s="87" t="s">
        <v>1964</v>
      </c>
      <c r="CD40" s="87" t="s">
        <v>1965</v>
      </c>
      <c r="CE40" s="87" t="s">
        <v>1963</v>
      </c>
      <c r="CF40" s="87" t="s">
        <v>1964</v>
      </c>
      <c r="CG40" s="87" t="s">
        <v>1965</v>
      </c>
      <c r="CH40" s="87" t="s">
        <v>1963</v>
      </c>
      <c r="CI40" s="87" t="s">
        <v>1964</v>
      </c>
      <c r="CJ40" s="87" t="s">
        <v>1965</v>
      </c>
      <c r="CK40" s="87" t="s">
        <v>1963</v>
      </c>
      <c r="CL40" s="87" t="s">
        <v>1964</v>
      </c>
      <c r="CM40" s="87" t="s">
        <v>1965</v>
      </c>
      <c r="CN40" s="111" t="s">
        <v>1963</v>
      </c>
      <c r="CO40" s="110" t="s">
        <v>1928</v>
      </c>
      <c r="CP40" s="87" t="s">
        <v>1927</v>
      </c>
      <c r="CQ40" s="87" t="s">
        <v>243</v>
      </c>
      <c r="CR40" s="87" t="s">
        <v>1928</v>
      </c>
      <c r="CS40" s="87" t="s">
        <v>1927</v>
      </c>
      <c r="CT40" s="87" t="s">
        <v>243</v>
      </c>
      <c r="CU40" s="87" t="s">
        <v>1928</v>
      </c>
      <c r="CV40" s="87" t="s">
        <v>1927</v>
      </c>
      <c r="CW40" s="87" t="s">
        <v>243</v>
      </c>
      <c r="CX40" s="87" t="s">
        <v>1928</v>
      </c>
      <c r="CY40" s="87" t="s">
        <v>1927</v>
      </c>
      <c r="CZ40" s="111" t="s">
        <v>243</v>
      </c>
      <c r="DA40" s="135" t="s">
        <v>1964</v>
      </c>
      <c r="DB40" s="132" t="s">
        <v>1965</v>
      </c>
      <c r="DC40" s="133" t="s">
        <v>1963</v>
      </c>
      <c r="DE40" s="53">
        <v>1138</v>
      </c>
      <c r="DF40" s="56" t="str">
        <f t="shared" si="38"/>
        <v>prop,204,1|22;0|78</v>
      </c>
      <c r="DG40" s="117"/>
      <c r="DJ40" s="118"/>
      <c r="DK40" s="118"/>
      <c r="DL40" s="118"/>
      <c r="DM40" s="118"/>
      <c r="DN40" s="118"/>
      <c r="DO40" s="118"/>
      <c r="DP40" s="118"/>
      <c r="DQ40" s="118"/>
      <c r="DR40" s="118"/>
      <c r="DS40" s="118"/>
      <c r="DT40" s="118"/>
      <c r="DU40" s="118"/>
      <c r="DV40" s="118"/>
      <c r="DW40" s="118"/>
      <c r="DX40" s="118"/>
      <c r="DY40" s="118"/>
      <c r="DZ40" s="118"/>
      <c r="EA40" s="118"/>
      <c r="EB40" s="73"/>
      <c r="EC40" s="117"/>
      <c r="EL40" s="53"/>
      <c r="EM40" s="53"/>
      <c r="EN40" s="53"/>
      <c r="EO40" s="53"/>
      <c r="EP40" s="53"/>
    </row>
    <row r="41" spans="1:146" ht="14" thickBot="1" x14ac:dyDescent="0.2">
      <c r="A41" s="53" t="str">
        <f>怪物产出!A3</f>
        <v>难度</v>
      </c>
      <c r="B41" s="53" t="str">
        <f>怪物产出!B3</f>
        <v>章</v>
      </c>
      <c r="C41" s="116">
        <v>2</v>
      </c>
      <c r="D41" s="112">
        <v>2</v>
      </c>
      <c r="E41" s="112">
        <v>2</v>
      </c>
      <c r="F41" s="112">
        <v>3</v>
      </c>
      <c r="G41" s="112">
        <v>3</v>
      </c>
      <c r="H41" s="112">
        <v>3</v>
      </c>
      <c r="I41" s="112">
        <v>10</v>
      </c>
      <c r="J41" s="112">
        <v>10</v>
      </c>
      <c r="K41" s="112">
        <v>10</v>
      </c>
      <c r="L41" s="112">
        <v>11</v>
      </c>
      <c r="M41" s="112">
        <v>11</v>
      </c>
      <c r="N41" s="112">
        <v>11</v>
      </c>
      <c r="O41" s="112">
        <v>12</v>
      </c>
      <c r="P41" s="112">
        <v>12</v>
      </c>
      <c r="Q41" s="112">
        <v>12</v>
      </c>
      <c r="R41" s="112">
        <v>13</v>
      </c>
      <c r="S41" s="112">
        <v>13</v>
      </c>
      <c r="T41" s="112">
        <v>13</v>
      </c>
      <c r="U41" s="112">
        <v>14</v>
      </c>
      <c r="V41" s="112">
        <v>14</v>
      </c>
      <c r="W41" s="112">
        <v>14</v>
      </c>
      <c r="X41" s="112">
        <v>15</v>
      </c>
      <c r="Y41" s="112">
        <v>15</v>
      </c>
      <c r="Z41" s="112">
        <v>15</v>
      </c>
      <c r="AA41" s="112">
        <v>16</v>
      </c>
      <c r="AB41" s="112">
        <v>16</v>
      </c>
      <c r="AC41" s="112">
        <v>16</v>
      </c>
      <c r="AD41" s="112">
        <v>17</v>
      </c>
      <c r="AE41" s="112">
        <v>17</v>
      </c>
      <c r="AF41" s="112">
        <v>17</v>
      </c>
      <c r="AG41" s="112">
        <v>18</v>
      </c>
      <c r="AH41" s="112">
        <v>18</v>
      </c>
      <c r="AI41" s="112">
        <v>18</v>
      </c>
      <c r="AJ41" s="112">
        <v>19</v>
      </c>
      <c r="AK41" s="112">
        <v>19</v>
      </c>
      <c r="AL41" s="112">
        <v>19</v>
      </c>
      <c r="AM41" s="112">
        <v>20</v>
      </c>
      <c r="AN41" s="112">
        <v>20</v>
      </c>
      <c r="AO41" s="112">
        <v>20</v>
      </c>
      <c r="AP41" s="112">
        <v>21</v>
      </c>
      <c r="AQ41" s="112">
        <v>21</v>
      </c>
      <c r="AR41" s="112">
        <v>21</v>
      </c>
      <c r="AS41" s="112">
        <v>22</v>
      </c>
      <c r="AT41" s="112">
        <v>22</v>
      </c>
      <c r="AU41" s="112">
        <v>22</v>
      </c>
      <c r="AV41" s="112">
        <v>23</v>
      </c>
      <c r="AW41" s="112">
        <v>23</v>
      </c>
      <c r="AX41" s="112">
        <v>23</v>
      </c>
      <c r="AY41" s="112">
        <v>24</v>
      </c>
      <c r="AZ41" s="112">
        <v>24</v>
      </c>
      <c r="BA41" s="112">
        <v>24</v>
      </c>
      <c r="BB41" s="112">
        <v>25</v>
      </c>
      <c r="BC41" s="112">
        <v>25</v>
      </c>
      <c r="BD41" s="112">
        <v>25</v>
      </c>
      <c r="BE41" s="112">
        <v>26</v>
      </c>
      <c r="BF41" s="112">
        <v>26</v>
      </c>
      <c r="BG41" s="112">
        <v>26</v>
      </c>
      <c r="BH41" s="112">
        <v>27</v>
      </c>
      <c r="BI41" s="112">
        <v>27</v>
      </c>
      <c r="BJ41" s="112">
        <v>27</v>
      </c>
      <c r="BK41" s="112">
        <v>28</v>
      </c>
      <c r="BL41" s="112">
        <v>28</v>
      </c>
      <c r="BM41" s="112">
        <v>28</v>
      </c>
      <c r="BN41" s="112">
        <v>29</v>
      </c>
      <c r="BO41" s="112">
        <v>29</v>
      </c>
      <c r="BP41" s="112">
        <v>29</v>
      </c>
      <c r="BQ41" s="112">
        <v>30</v>
      </c>
      <c r="BR41" s="112">
        <v>30</v>
      </c>
      <c r="BS41" s="112">
        <v>30</v>
      </c>
      <c r="BT41" s="112">
        <v>31</v>
      </c>
      <c r="BU41" s="112">
        <v>31</v>
      </c>
      <c r="BV41" s="112">
        <v>31</v>
      </c>
      <c r="BW41" s="112">
        <v>32</v>
      </c>
      <c r="BX41" s="112">
        <v>32</v>
      </c>
      <c r="BY41" s="112">
        <v>32</v>
      </c>
      <c r="BZ41" s="112">
        <v>33</v>
      </c>
      <c r="CA41" s="112">
        <v>33</v>
      </c>
      <c r="CB41" s="112">
        <v>33</v>
      </c>
      <c r="CC41" s="112">
        <v>35</v>
      </c>
      <c r="CD41" s="112">
        <v>35</v>
      </c>
      <c r="CE41" s="112">
        <v>35</v>
      </c>
      <c r="CF41" s="112">
        <v>36</v>
      </c>
      <c r="CG41" s="112">
        <v>36</v>
      </c>
      <c r="CH41" s="112">
        <v>36</v>
      </c>
      <c r="CI41" s="112"/>
      <c r="CJ41" s="112"/>
      <c r="CK41" s="112"/>
      <c r="CL41" s="112"/>
      <c r="CM41" s="112"/>
      <c r="CN41" s="113"/>
      <c r="CO41" s="114">
        <v>4</v>
      </c>
      <c r="CP41" s="112">
        <v>4</v>
      </c>
      <c r="CQ41" s="112">
        <v>4</v>
      </c>
      <c r="CR41" s="112">
        <v>5</v>
      </c>
      <c r="CS41" s="112">
        <v>5</v>
      </c>
      <c r="CT41" s="112">
        <v>5</v>
      </c>
      <c r="CU41" s="112">
        <v>6</v>
      </c>
      <c r="CV41" s="112">
        <v>6</v>
      </c>
      <c r="CW41" s="112">
        <v>6</v>
      </c>
      <c r="CX41" s="112">
        <v>7</v>
      </c>
      <c r="CY41" s="112">
        <v>7</v>
      </c>
      <c r="CZ41" s="113">
        <v>7</v>
      </c>
      <c r="DA41" s="136"/>
      <c r="DB41" s="137"/>
      <c r="DC41" s="138"/>
      <c r="DE41" s="53">
        <v>1139</v>
      </c>
      <c r="DF41" s="56" t="str">
        <f t="shared" si="38"/>
        <v>prop,204,1|25;0|75</v>
      </c>
      <c r="DG41" s="73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3"/>
      <c r="EC41" s="73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 x14ac:dyDescent="0.15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45" t="str">
        <f>"MCN,3,3,1,1"</f>
        <v>MCN,3,3,1,1</v>
      </c>
      <c r="G42" s="177" t="s">
        <v>2430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0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0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f>VLOOKUP(B42,$Y$21:$AE$36,7,0)</f>
        <v>5000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f>VLOOKUP(B42,$Y$21:$AE$36,6,0)</f>
        <v>5000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2395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"MCN,4,3,1,1"</f>
        <v>MCN,4,3,1,1</v>
      </c>
      <c r="CY42" s="177" t="s">
        <v>2432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0</v>
      </c>
      <c r="DE42" s="53">
        <v>1140</v>
      </c>
      <c r="DF42" s="56" t="str">
        <f t="shared" si="38"/>
        <v>prop,204,1|28;0|72</v>
      </c>
      <c r="DG42" s="73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3"/>
      <c r="EC42" s="119"/>
      <c r="ED42" s="69"/>
      <c r="EE42" s="69"/>
      <c r="EF42" s="69"/>
      <c r="EI42" s="53"/>
      <c r="EL42" s="56"/>
      <c r="EM42" s="53"/>
      <c r="EN42" s="53"/>
      <c r="EO42" s="53"/>
      <c r="EP42" s="53"/>
    </row>
    <row r="43" spans="1:146" x14ac:dyDescent="0.15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45" t="str">
        <f t="shared" ref="F43:F106" si="42">"MCN,3,3,1,1"</f>
        <v>MCN,3,3,1,1</v>
      </c>
      <c r="G43" s="177" t="s">
        <v>2430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0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0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f t="shared" ref="CK43:CK106" si="124">VLOOKUP(B43,$Y$21:$AE$36,7,0)</f>
        <v>5000</v>
      </c>
      <c r="CL43" s="53" t="str">
        <f t="shared" ref="CL43:CL106" si="125">VLOOKUP(B43,$Y$2:$AE$17,7,0)&amp;";"&amp;VLOOKUP($B43,$Y$3:$AL$17,14,0)</f>
        <v>prop,202,3;pack,1101;pack,1116;pack,1131;pack,1146</v>
      </c>
      <c r="CM43" s="53" t="str">
        <f t="shared" ref="CM43:CM106" si="126">VLOOKUP(B43,$Y$2:$AE$17,7,0)</f>
        <v>prop,202,3</v>
      </c>
      <c r="CN43" s="53">
        <f t="shared" ref="CN43:CN106" si="127">VLOOKUP(B43,$Y$21:$AE$36,6,0)</f>
        <v>5000</v>
      </c>
      <c r="CO43" s="53" t="str">
        <f>"stage_token,"&amp;INT(价值设定!M4*100)</f>
        <v>stage_token,1420</v>
      </c>
      <c r="CP43" s="53" t="str">
        <f t="shared" ref="CP43:CP106" si="128">CO43</f>
        <v>stage_token,1420</v>
      </c>
      <c r="CQ43" s="53">
        <v>500</v>
      </c>
      <c r="CR43" s="53" t="s">
        <v>2395</v>
      </c>
      <c r="CS43" s="53" t="str">
        <f t="shared" ref="CS43:CS106" si="129">CR43</f>
        <v>cash,110</v>
      </c>
      <c r="CT43" s="53">
        <v>100</v>
      </c>
      <c r="CU43" s="53" t="s">
        <v>2331</v>
      </c>
      <c r="CV43" s="53" t="str">
        <f t="shared" ref="CV43:CV106" si="130">CU43</f>
        <v>prop,704,8</v>
      </c>
      <c r="CW43" s="53">
        <v>100</v>
      </c>
      <c r="CX43" s="53" t="str">
        <f t="shared" ref="CX43:CX106" si="131">"MCN,4,3,1,1"</f>
        <v>MCN,4,3,1,1</v>
      </c>
      <c r="CY43" s="177" t="s">
        <v>2432</v>
      </c>
      <c r="CZ43" s="53">
        <f t="shared" ref="CZ43:CZ106" si="132">VLOOKUP(CZ$41,$A$33:$W$36,8+$B43,0)</f>
        <v>0</v>
      </c>
      <c r="DA43" s="53" t="str">
        <f t="shared" ref="DA43:DA106" si="133">VLOOKUP(B43,$Y$21:$AB$36,4,0)</f>
        <v>prop,103,1</v>
      </c>
      <c r="DB43" s="53" t="str">
        <f t="shared" ref="DB43:DB106" si="134">DA43</f>
        <v>prop,103,1</v>
      </c>
      <c r="DC43" s="53">
        <f t="shared" ref="DC43:DC106" si="135">VLOOKUP(B43,$Y$21:$AC$36,5,0)</f>
        <v>0</v>
      </c>
      <c r="DE43" s="53">
        <v>1141</v>
      </c>
      <c r="DF43" s="56" t="str">
        <f t="shared" si="38"/>
        <v>prop,204,1|31;0|69</v>
      </c>
      <c r="DG43" s="73"/>
      <c r="DJ43" s="59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9"/>
      <c r="EC43" s="59"/>
      <c r="ED43" s="69"/>
      <c r="EE43" s="69"/>
      <c r="EF43" s="69"/>
      <c r="EI43" s="53"/>
      <c r="EL43" s="56"/>
      <c r="EM43" s="53"/>
      <c r="EN43" s="53"/>
      <c r="EO43" s="53"/>
      <c r="EP43" s="53"/>
    </row>
    <row r="44" spans="1:146" x14ac:dyDescent="0.15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45" t="str">
        <f t="shared" si="42"/>
        <v>MCN,3,3,1,1</v>
      </c>
      <c r="G44" s="177" t="s">
        <v>2429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0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0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f t="shared" si="124"/>
        <v>5000</v>
      </c>
      <c r="CL44" s="53" t="str">
        <f t="shared" si="125"/>
        <v>prop,202,3;pack,1101;pack,1116;pack,1131;pack,1146</v>
      </c>
      <c r="CM44" s="53" t="str">
        <f t="shared" si="126"/>
        <v>prop,202,3</v>
      </c>
      <c r="CN44" s="53">
        <f t="shared" si="127"/>
        <v>5000</v>
      </c>
      <c r="CO44" s="53" t="str">
        <f>"stage_token,"&amp;INT(价值设定!M5*100)</f>
        <v>stage_token,1430</v>
      </c>
      <c r="CP44" s="53" t="str">
        <f t="shared" si="128"/>
        <v>stage_token,1430</v>
      </c>
      <c r="CQ44" s="53">
        <v>500</v>
      </c>
      <c r="CR44" s="53" t="s">
        <v>2329</v>
      </c>
      <c r="CS44" s="53" t="str">
        <f t="shared" si="129"/>
        <v>cash,110</v>
      </c>
      <c r="CT44" s="53">
        <v>100</v>
      </c>
      <c r="CU44" s="53" t="s">
        <v>2330</v>
      </c>
      <c r="CV44" s="53" t="str">
        <f t="shared" si="130"/>
        <v>prop,704,8</v>
      </c>
      <c r="CW44" s="53">
        <v>100</v>
      </c>
      <c r="CX44" s="53" t="str">
        <f t="shared" si="131"/>
        <v>MCN,4,3,1,1</v>
      </c>
      <c r="CY44" s="177" t="s">
        <v>2431</v>
      </c>
      <c r="CZ44" s="53">
        <f t="shared" si="132"/>
        <v>0</v>
      </c>
      <c r="DA44" s="53" t="str">
        <f t="shared" si="133"/>
        <v>prop,103,1</v>
      </c>
      <c r="DB44" s="53" t="str">
        <f t="shared" si="134"/>
        <v>prop,103,1</v>
      </c>
      <c r="DC44" s="53">
        <f t="shared" si="135"/>
        <v>0</v>
      </c>
      <c r="DE44" s="53">
        <v>1142</v>
      </c>
      <c r="DF44" s="56" t="str">
        <f t="shared" si="38"/>
        <v>prop,204,1|34;0|66</v>
      </c>
      <c r="DG44" s="73"/>
      <c r="DJ44" s="59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9"/>
      <c r="EC44" s="74"/>
      <c r="ED44" s="69"/>
      <c r="EE44" s="69"/>
      <c r="EF44" s="69"/>
      <c r="EI44" s="53"/>
      <c r="EL44" s="56"/>
      <c r="EM44" s="53"/>
      <c r="EN44" s="75"/>
      <c r="EO44" s="75"/>
      <c r="EP44" s="53"/>
    </row>
    <row r="45" spans="1:146" x14ac:dyDescent="0.15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45" t="str">
        <f t="shared" si="42"/>
        <v>MCN,3,3,1,1</v>
      </c>
      <c r="G45" s="177" t="s">
        <v>2429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0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0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f t="shared" si="124"/>
        <v>5000</v>
      </c>
      <c r="CL45" s="53" t="str">
        <f t="shared" si="125"/>
        <v>prop,202,3;pack,1101;pack,1116;pack,1131;pack,1146</v>
      </c>
      <c r="CM45" s="53" t="str">
        <f t="shared" si="126"/>
        <v>prop,202,3</v>
      </c>
      <c r="CN45" s="53">
        <f t="shared" si="127"/>
        <v>5000</v>
      </c>
      <c r="CO45" s="53" t="str">
        <f>"stage_token,"&amp;INT(价值设定!M6*100)</f>
        <v>stage_token,1440</v>
      </c>
      <c r="CP45" s="53" t="str">
        <f t="shared" si="128"/>
        <v>stage_token,1440</v>
      </c>
      <c r="CQ45" s="53">
        <v>500</v>
      </c>
      <c r="CR45" s="53" t="s">
        <v>2329</v>
      </c>
      <c r="CS45" s="53" t="str">
        <f t="shared" si="129"/>
        <v>cash,110</v>
      </c>
      <c r="CT45" s="53">
        <v>100</v>
      </c>
      <c r="CU45" s="53" t="s">
        <v>2330</v>
      </c>
      <c r="CV45" s="53" t="str">
        <f t="shared" si="130"/>
        <v>prop,704,8</v>
      </c>
      <c r="CW45" s="53">
        <v>100</v>
      </c>
      <c r="CX45" s="53" t="str">
        <f t="shared" si="131"/>
        <v>MCN,4,3,1,1</v>
      </c>
      <c r="CY45" s="177" t="s">
        <v>2431</v>
      </c>
      <c r="CZ45" s="53">
        <f t="shared" si="132"/>
        <v>0</v>
      </c>
      <c r="DA45" s="53" t="str">
        <f t="shared" si="133"/>
        <v>prop,103,1</v>
      </c>
      <c r="DB45" s="53" t="str">
        <f t="shared" si="134"/>
        <v>prop,103,1</v>
      </c>
      <c r="DC45" s="53">
        <f t="shared" si="135"/>
        <v>0</v>
      </c>
      <c r="DE45" s="53">
        <v>1143</v>
      </c>
      <c r="DF45" s="56" t="str">
        <f t="shared" si="38"/>
        <v>prop,204,1|37;0|63</v>
      </c>
      <c r="DG45" s="73"/>
      <c r="DJ45" s="59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9"/>
      <c r="EC45" s="119"/>
      <c r="ED45" s="69"/>
      <c r="EE45" s="69"/>
      <c r="EF45" s="69"/>
      <c r="EI45" s="53"/>
      <c r="EL45" s="56"/>
      <c r="EM45" s="53"/>
      <c r="EN45" s="53"/>
      <c r="EO45" s="53"/>
      <c r="EP45" s="53"/>
    </row>
    <row r="46" spans="1:146" x14ac:dyDescent="0.15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0</v>
      </c>
      <c r="F46" s="145" t="str">
        <f t="shared" si="42"/>
        <v>MCN,3,3,1,1</v>
      </c>
      <c r="G46" s="177" t="s">
        <v>2429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125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125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125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125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375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375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375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375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1000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f t="shared" si="124"/>
        <v>5000</v>
      </c>
      <c r="CL46" s="53" t="str">
        <f t="shared" si="125"/>
        <v>prop,202,5;pack,1102;pack,1117;pack,1132;pack,1147</v>
      </c>
      <c r="CM46" s="53" t="str">
        <f t="shared" si="126"/>
        <v>prop,202,5</v>
      </c>
      <c r="CN46" s="53">
        <f t="shared" si="127"/>
        <v>2000</v>
      </c>
      <c r="CO46" s="53" t="str">
        <f>"stage_token,"&amp;INT(价值设定!M7*100)</f>
        <v>stage_token,1450</v>
      </c>
      <c r="CP46" s="53" t="str">
        <f t="shared" si="128"/>
        <v>stage_token,1450</v>
      </c>
      <c r="CQ46" s="53">
        <v>500</v>
      </c>
      <c r="CR46" s="53" t="s">
        <v>2329</v>
      </c>
      <c r="CS46" s="53" t="str">
        <f t="shared" si="129"/>
        <v>cash,110</v>
      </c>
      <c r="CT46" s="53">
        <v>100</v>
      </c>
      <c r="CU46" s="53" t="s">
        <v>2330</v>
      </c>
      <c r="CV46" s="53" t="str">
        <f t="shared" si="130"/>
        <v>prop,704,8</v>
      </c>
      <c r="CW46" s="53">
        <v>100</v>
      </c>
      <c r="CX46" s="53" t="str">
        <f t="shared" si="131"/>
        <v>MCN,4,3,1,1</v>
      </c>
      <c r="CY46" s="177" t="s">
        <v>2431</v>
      </c>
      <c r="CZ46" s="53">
        <f t="shared" si="132"/>
        <v>0</v>
      </c>
      <c r="DA46" s="53" t="str">
        <f t="shared" si="133"/>
        <v>prop,103,2</v>
      </c>
      <c r="DB46" s="53" t="str">
        <f t="shared" si="134"/>
        <v>prop,103,2</v>
      </c>
      <c r="DC46" s="53">
        <f t="shared" si="135"/>
        <v>0</v>
      </c>
      <c r="DE46" s="53">
        <v>1144</v>
      </c>
      <c r="DF46" s="56" t="str">
        <f t="shared" si="38"/>
        <v>prop,204,1|40;0|60</v>
      </c>
      <c r="DG46" s="73"/>
      <c r="DJ46" s="59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9"/>
      <c r="EC46" s="74"/>
      <c r="ED46" s="69"/>
      <c r="EE46" s="69"/>
      <c r="EF46" s="69"/>
    </row>
    <row r="47" spans="1:146" x14ac:dyDescent="0.15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0</v>
      </c>
      <c r="F47" s="145" t="str">
        <f t="shared" si="42"/>
        <v>MCN,3,3,1,1</v>
      </c>
      <c r="G47" s="177" t="s">
        <v>2429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125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125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125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125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375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375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375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375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1000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f t="shared" si="124"/>
        <v>5000</v>
      </c>
      <c r="CL47" s="53" t="str">
        <f t="shared" si="125"/>
        <v>prop,202,5;pack,1102;pack,1117;pack,1132;pack,1147</v>
      </c>
      <c r="CM47" s="53" t="str">
        <f t="shared" si="126"/>
        <v>prop,202,5</v>
      </c>
      <c r="CN47" s="53">
        <f t="shared" si="127"/>
        <v>2000</v>
      </c>
      <c r="CO47" s="53" t="str">
        <f>"stage_token,"&amp;INT(价值设定!M8*100)</f>
        <v>stage_token,1460</v>
      </c>
      <c r="CP47" s="53" t="str">
        <f t="shared" si="128"/>
        <v>stage_token,1460</v>
      </c>
      <c r="CQ47" s="53">
        <v>500</v>
      </c>
      <c r="CR47" s="53" t="s">
        <v>2329</v>
      </c>
      <c r="CS47" s="53" t="str">
        <f t="shared" si="129"/>
        <v>cash,110</v>
      </c>
      <c r="CT47" s="53">
        <v>100</v>
      </c>
      <c r="CU47" s="53" t="s">
        <v>2330</v>
      </c>
      <c r="CV47" s="53" t="str">
        <f t="shared" si="130"/>
        <v>prop,704,8</v>
      </c>
      <c r="CW47" s="53">
        <v>100</v>
      </c>
      <c r="CX47" s="53" t="str">
        <f t="shared" si="131"/>
        <v>MCN,4,3,1,1</v>
      </c>
      <c r="CY47" s="177" t="s">
        <v>2431</v>
      </c>
      <c r="CZ47" s="53">
        <f t="shared" si="132"/>
        <v>0</v>
      </c>
      <c r="DA47" s="53" t="str">
        <f t="shared" si="133"/>
        <v>prop,103,2</v>
      </c>
      <c r="DB47" s="53" t="str">
        <f t="shared" si="134"/>
        <v>prop,103,2</v>
      </c>
      <c r="DC47" s="53">
        <f t="shared" si="135"/>
        <v>0</v>
      </c>
      <c r="DE47" s="53">
        <v>1145</v>
      </c>
      <c r="DF47" s="56" t="str">
        <f t="shared" ref="DF47:DF61" si="136">AV3</f>
        <v>prop,205,1|0;0|100</v>
      </c>
      <c r="DG47" s="73"/>
      <c r="DJ47" s="59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59"/>
      <c r="EC47" s="119"/>
      <c r="ED47" s="69"/>
      <c r="EE47" s="69"/>
      <c r="EF47" s="69"/>
    </row>
    <row r="48" spans="1:146" x14ac:dyDescent="0.15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0</v>
      </c>
      <c r="F48" s="145" t="str">
        <f t="shared" si="42"/>
        <v>MCN,3,3,1,1</v>
      </c>
      <c r="G48" s="177" t="s">
        <v>2429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125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125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125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125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375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375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375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375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1000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f t="shared" si="124"/>
        <v>5000</v>
      </c>
      <c r="CL48" s="53" t="str">
        <f t="shared" si="125"/>
        <v>prop,202,5;pack,1102;pack,1117;pack,1132;pack,1147</v>
      </c>
      <c r="CM48" s="53" t="str">
        <f t="shared" si="126"/>
        <v>prop,202,5</v>
      </c>
      <c r="CN48" s="53">
        <f t="shared" si="127"/>
        <v>2000</v>
      </c>
      <c r="CO48" s="53" t="str">
        <f>"stage_token,"&amp;INT(价值设定!M9*100)</f>
        <v>stage_token,1470</v>
      </c>
      <c r="CP48" s="53" t="str">
        <f t="shared" si="128"/>
        <v>stage_token,1470</v>
      </c>
      <c r="CQ48" s="53">
        <v>500</v>
      </c>
      <c r="CR48" s="53" t="s">
        <v>2329</v>
      </c>
      <c r="CS48" s="53" t="str">
        <f t="shared" si="129"/>
        <v>cash,110</v>
      </c>
      <c r="CT48" s="53">
        <v>100</v>
      </c>
      <c r="CU48" s="53" t="s">
        <v>2330</v>
      </c>
      <c r="CV48" s="53" t="str">
        <f t="shared" si="130"/>
        <v>prop,704,8</v>
      </c>
      <c r="CW48" s="53">
        <v>100</v>
      </c>
      <c r="CX48" s="53" t="str">
        <f t="shared" si="131"/>
        <v>MCN,4,3,1,1</v>
      </c>
      <c r="CY48" s="177" t="s">
        <v>2431</v>
      </c>
      <c r="CZ48" s="53">
        <f t="shared" si="132"/>
        <v>0</v>
      </c>
      <c r="DA48" s="53" t="str">
        <f t="shared" si="133"/>
        <v>prop,103,2</v>
      </c>
      <c r="DB48" s="53" t="str">
        <f t="shared" si="134"/>
        <v>prop,103,2</v>
      </c>
      <c r="DC48" s="53">
        <f t="shared" si="135"/>
        <v>0</v>
      </c>
      <c r="DE48" s="53">
        <v>1146</v>
      </c>
      <c r="DF48" s="56" t="str">
        <f t="shared" si="136"/>
        <v>prop,205,1|0;0|100</v>
      </c>
      <c r="DG48" s="73"/>
      <c r="DJ48" s="59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9"/>
      <c r="EC48" s="74"/>
      <c r="ED48" s="69"/>
      <c r="EE48" s="69"/>
      <c r="EF48" s="69"/>
    </row>
    <row r="49" spans="1:136" x14ac:dyDescent="0.15">
      <c r="A49" s="53">
        <f>怪物产出!A11</f>
        <v>8</v>
      </c>
      <c r="B49" s="53">
        <f>怪物产出!B11</f>
        <v>4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0</v>
      </c>
      <c r="F49" s="145" t="str">
        <f t="shared" si="42"/>
        <v>MCN,3,3,1,1</v>
      </c>
      <c r="G49" s="177" t="s">
        <v>2429</v>
      </c>
      <c r="H49" s="53">
        <f t="shared" si="43"/>
        <v>0</v>
      </c>
      <c r="I49" s="53" t="str">
        <f t="shared" si="44"/>
        <v>prop,207,2;pack,1103;pack,1118;pack,1133;pack,1148</v>
      </c>
      <c r="J49" s="53" t="str">
        <f t="shared" si="45"/>
        <v>prop,207,2</v>
      </c>
      <c r="K49" s="53">
        <f t="shared" si="46"/>
        <v>500</v>
      </c>
      <c r="L49" s="53" t="str">
        <f t="shared" si="47"/>
        <v>prop,211,1;pack,1103;pack,1118;pack,1133;pack,1148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prop,208,2;pack,1103;pack,1118;pack,1133;pack,1148</v>
      </c>
      <c r="P49" s="53" t="str">
        <f t="shared" si="51"/>
        <v>prop,208,2</v>
      </c>
      <c r="Q49" s="53">
        <f t="shared" si="52"/>
        <v>500</v>
      </c>
      <c r="R49" s="53" t="str">
        <f t="shared" si="53"/>
        <v>prop,212,1;pack,1103;pack,1118;pack,1133;pack,1148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prop,209,2;pack,1103;pack,1118;pack,1133;pack,1148</v>
      </c>
      <c r="V49" s="53" t="str">
        <f t="shared" si="57"/>
        <v>prop,209,2</v>
      </c>
      <c r="W49" s="53">
        <f t="shared" si="58"/>
        <v>500</v>
      </c>
      <c r="X49" s="53" t="str">
        <f t="shared" si="59"/>
        <v>prop,213,1;pack,1103;pack,1118;pack,1133;pack,1148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prop,210,2;pack,1103;pack,1118;pack,1133;pack,1148</v>
      </c>
      <c r="AB49" s="53" t="str">
        <f t="shared" si="63"/>
        <v>prop,210,2</v>
      </c>
      <c r="AC49" s="53">
        <f t="shared" si="64"/>
        <v>500</v>
      </c>
      <c r="AD49" s="53" t="str">
        <f t="shared" si="65"/>
        <v>prop,214,1;pack,1103;pack,1118;pack,1133;pack,1148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500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500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500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500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2000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prop,204,2;pack,1103;pack,1118;pack,1133;pack,1148</v>
      </c>
      <c r="CJ49" s="53" t="str">
        <f t="shared" si="123"/>
        <v>prop,204,2</v>
      </c>
      <c r="CK49" s="53">
        <f t="shared" si="124"/>
        <v>2000</v>
      </c>
      <c r="CL49" s="53" t="str">
        <f t="shared" si="125"/>
        <v>prop,203,4;pack,1103;pack,1118;pack,1133;pack,1148</v>
      </c>
      <c r="CM49" s="53" t="str">
        <f t="shared" si="126"/>
        <v>prop,203,4</v>
      </c>
      <c r="CN49" s="53">
        <f t="shared" si="127"/>
        <v>2000</v>
      </c>
      <c r="CO49" s="53" t="str">
        <f>"stage_token,"&amp;INT(价值设定!M10*100)</f>
        <v>stage_token,1480</v>
      </c>
      <c r="CP49" s="53" t="str">
        <f t="shared" si="128"/>
        <v>stage_token,1480</v>
      </c>
      <c r="CQ49" s="53">
        <v>500</v>
      </c>
      <c r="CR49" s="53" t="s">
        <v>2329</v>
      </c>
      <c r="CS49" s="53" t="str">
        <f t="shared" si="129"/>
        <v>cash,110</v>
      </c>
      <c r="CT49" s="53">
        <v>100</v>
      </c>
      <c r="CU49" s="53" t="s">
        <v>2330</v>
      </c>
      <c r="CV49" s="53" t="str">
        <f t="shared" si="130"/>
        <v>prop,704,8</v>
      </c>
      <c r="CW49" s="53">
        <v>100</v>
      </c>
      <c r="CX49" s="53" t="str">
        <f t="shared" si="131"/>
        <v>MCN,4,3,1,1</v>
      </c>
      <c r="CY49" s="177" t="s">
        <v>2431</v>
      </c>
      <c r="CZ49" s="53">
        <f t="shared" si="132"/>
        <v>0</v>
      </c>
      <c r="DA49" s="53" t="str">
        <f t="shared" si="133"/>
        <v>prop,103,2</v>
      </c>
      <c r="DB49" s="53" t="str">
        <f t="shared" si="134"/>
        <v>prop,103,2</v>
      </c>
      <c r="DC49" s="53">
        <f t="shared" si="135"/>
        <v>0</v>
      </c>
      <c r="DE49" s="53">
        <v>1147</v>
      </c>
      <c r="DF49" s="56" t="str">
        <f t="shared" si="136"/>
        <v>prop,205,1|0;0|100</v>
      </c>
      <c r="DG49" s="73"/>
      <c r="DJ49" s="59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59"/>
      <c r="EC49" s="119"/>
      <c r="ED49" s="69"/>
      <c r="EE49" s="69"/>
      <c r="EF49" s="69"/>
    </row>
    <row r="50" spans="1:136" x14ac:dyDescent="0.15">
      <c r="A50" s="53">
        <f>怪物产出!A12</f>
        <v>9</v>
      </c>
      <c r="B50" s="53">
        <f>怪物产出!B12</f>
        <v>4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0</v>
      </c>
      <c r="F50" s="145" t="str">
        <f t="shared" si="42"/>
        <v>MCN,3,3,1,1</v>
      </c>
      <c r="G50" s="177" t="s">
        <v>2429</v>
      </c>
      <c r="H50" s="53">
        <f t="shared" si="43"/>
        <v>0</v>
      </c>
      <c r="I50" s="53" t="str">
        <f t="shared" si="44"/>
        <v>prop,207,2;pack,1103;pack,1118;pack,1133;pack,1148</v>
      </c>
      <c r="J50" s="53" t="str">
        <f t="shared" si="45"/>
        <v>prop,207,2</v>
      </c>
      <c r="K50" s="53">
        <f t="shared" si="46"/>
        <v>500</v>
      </c>
      <c r="L50" s="53" t="str">
        <f t="shared" si="47"/>
        <v>prop,211,1;pack,1103;pack,1118;pack,1133;pack,1148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prop,208,2;pack,1103;pack,1118;pack,1133;pack,1148</v>
      </c>
      <c r="P50" s="53" t="str">
        <f t="shared" si="51"/>
        <v>prop,208,2</v>
      </c>
      <c r="Q50" s="53">
        <f t="shared" si="52"/>
        <v>500</v>
      </c>
      <c r="R50" s="53" t="str">
        <f t="shared" si="53"/>
        <v>prop,212,1;pack,1103;pack,1118;pack,1133;pack,1148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prop,209,2;pack,1103;pack,1118;pack,1133;pack,1148</v>
      </c>
      <c r="V50" s="53" t="str">
        <f t="shared" si="57"/>
        <v>prop,209,2</v>
      </c>
      <c r="W50" s="53">
        <f t="shared" si="58"/>
        <v>500</v>
      </c>
      <c r="X50" s="53" t="str">
        <f t="shared" si="59"/>
        <v>prop,213,1;pack,1103;pack,1118;pack,1133;pack,1148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prop,210,2;pack,1103;pack,1118;pack,1133;pack,1148</v>
      </c>
      <c r="AB50" s="53" t="str">
        <f t="shared" si="63"/>
        <v>prop,210,2</v>
      </c>
      <c r="AC50" s="53">
        <f t="shared" si="64"/>
        <v>500</v>
      </c>
      <c r="AD50" s="53" t="str">
        <f t="shared" si="65"/>
        <v>prop,214,1;pack,1103;pack,1118;pack,1133;pack,1148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500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500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500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500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2000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prop,204,2;pack,1103;pack,1118;pack,1133;pack,1148</v>
      </c>
      <c r="CJ50" s="53" t="str">
        <f t="shared" si="123"/>
        <v>prop,204,2</v>
      </c>
      <c r="CK50" s="53">
        <f t="shared" si="124"/>
        <v>2000</v>
      </c>
      <c r="CL50" s="53" t="str">
        <f t="shared" si="125"/>
        <v>prop,203,4;pack,1103;pack,1118;pack,1133;pack,1148</v>
      </c>
      <c r="CM50" s="53" t="str">
        <f t="shared" si="126"/>
        <v>prop,203,4</v>
      </c>
      <c r="CN50" s="53">
        <f t="shared" si="127"/>
        <v>2000</v>
      </c>
      <c r="CO50" s="53" t="str">
        <f>"stage_token,"&amp;INT(价值设定!M11*100)</f>
        <v>stage_token,1490</v>
      </c>
      <c r="CP50" s="53" t="str">
        <f t="shared" si="128"/>
        <v>stage_token,1490</v>
      </c>
      <c r="CQ50" s="53">
        <v>500</v>
      </c>
      <c r="CR50" s="53" t="s">
        <v>2329</v>
      </c>
      <c r="CS50" s="53" t="str">
        <f t="shared" si="129"/>
        <v>cash,110</v>
      </c>
      <c r="CT50" s="53">
        <v>100</v>
      </c>
      <c r="CU50" s="53" t="s">
        <v>2330</v>
      </c>
      <c r="CV50" s="53" t="str">
        <f t="shared" si="130"/>
        <v>prop,704,8</v>
      </c>
      <c r="CW50" s="53">
        <v>100</v>
      </c>
      <c r="CX50" s="53" t="str">
        <f t="shared" si="131"/>
        <v>MCN,4,3,1,1</v>
      </c>
      <c r="CY50" s="177" t="s">
        <v>2431</v>
      </c>
      <c r="CZ50" s="53">
        <f t="shared" si="132"/>
        <v>0</v>
      </c>
      <c r="DA50" s="53" t="str">
        <f t="shared" si="133"/>
        <v>prop,103,2</v>
      </c>
      <c r="DB50" s="53" t="str">
        <f t="shared" si="134"/>
        <v>prop,103,2</v>
      </c>
      <c r="DC50" s="53">
        <f t="shared" si="135"/>
        <v>0</v>
      </c>
      <c r="DE50" s="53">
        <v>1148</v>
      </c>
      <c r="DF50" s="56" t="str">
        <f t="shared" si="136"/>
        <v>prop,205,1|0;0|100</v>
      </c>
      <c r="DG50" s="73"/>
      <c r="DJ50" s="59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9"/>
      <c r="EC50" s="74"/>
      <c r="ED50" s="69"/>
      <c r="EE50" s="69"/>
      <c r="EF50" s="69"/>
    </row>
    <row r="51" spans="1:136" x14ac:dyDescent="0.15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0</v>
      </c>
      <c r="F51" s="145" t="str">
        <f t="shared" si="42"/>
        <v>MCN,3,3,1,1</v>
      </c>
      <c r="G51" s="177" t="s">
        <v>2429</v>
      </c>
      <c r="H51" s="53">
        <f t="shared" si="43"/>
        <v>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500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0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500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0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500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0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500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0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500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500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500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0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500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0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2000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0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0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f t="shared" si="124"/>
        <v>2000</v>
      </c>
      <c r="CL51" s="53" t="str">
        <f t="shared" si="125"/>
        <v>prop,203,4;pack,1103;pack,1118;pack,1133;pack,1148</v>
      </c>
      <c r="CM51" s="53" t="str">
        <f t="shared" si="126"/>
        <v>prop,203,4</v>
      </c>
      <c r="CN51" s="53">
        <f t="shared" si="127"/>
        <v>2000</v>
      </c>
      <c r="CO51" s="53" t="str">
        <f>"stage_token,"&amp;INT(价值设定!M12*100)</f>
        <v>stage_token,1500</v>
      </c>
      <c r="CP51" s="53" t="str">
        <f t="shared" si="128"/>
        <v>stage_token,1500</v>
      </c>
      <c r="CQ51" s="53">
        <v>500</v>
      </c>
      <c r="CR51" s="53" t="s">
        <v>2329</v>
      </c>
      <c r="CS51" s="53" t="str">
        <f t="shared" si="129"/>
        <v>cash,110</v>
      </c>
      <c r="CT51" s="53">
        <v>100</v>
      </c>
      <c r="CU51" s="53" t="s">
        <v>2330</v>
      </c>
      <c r="CV51" s="53" t="str">
        <f t="shared" si="130"/>
        <v>prop,704,8</v>
      </c>
      <c r="CW51" s="53">
        <v>100</v>
      </c>
      <c r="CX51" s="53" t="str">
        <f t="shared" si="131"/>
        <v>MCN,4,3,1,1</v>
      </c>
      <c r="CY51" s="177" t="s">
        <v>2431</v>
      </c>
      <c r="CZ51" s="53">
        <f t="shared" si="132"/>
        <v>0</v>
      </c>
      <c r="DA51" s="53" t="str">
        <f t="shared" si="133"/>
        <v>prop,103,2</v>
      </c>
      <c r="DB51" s="53" t="str">
        <f t="shared" si="134"/>
        <v>prop,103,2</v>
      </c>
      <c r="DC51" s="53">
        <f t="shared" si="135"/>
        <v>0</v>
      </c>
      <c r="DE51" s="53">
        <v>1149</v>
      </c>
      <c r="DF51" s="56" t="str">
        <f t="shared" si="136"/>
        <v>prop,205,1|0;0|100</v>
      </c>
      <c r="DG51" s="73"/>
      <c r="DJ51" s="59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9"/>
      <c r="EC51" s="59"/>
      <c r="ED51" s="69"/>
      <c r="EE51" s="69"/>
      <c r="EF51" s="69"/>
    </row>
    <row r="52" spans="1:136" x14ac:dyDescent="0.15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0</v>
      </c>
      <c r="F52" s="145" t="str">
        <f t="shared" si="42"/>
        <v>MCN,3,3,1,1</v>
      </c>
      <c r="G52" s="177" t="s">
        <v>2429</v>
      </c>
      <c r="H52" s="53">
        <f t="shared" si="43"/>
        <v>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500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0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500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0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500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0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500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0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500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500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500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0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500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0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2000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0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0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f t="shared" si="124"/>
        <v>2000</v>
      </c>
      <c r="CL52" s="53" t="str">
        <f t="shared" si="125"/>
        <v>prop,203,4;pack,1103;pack,1118;pack,1133;pack,1148</v>
      </c>
      <c r="CM52" s="53" t="str">
        <f t="shared" si="126"/>
        <v>prop,203,4</v>
      </c>
      <c r="CN52" s="53">
        <f t="shared" si="127"/>
        <v>2000</v>
      </c>
      <c r="CO52" s="53" t="str">
        <f>"stage_token,"&amp;INT(价值设定!M13*100)</f>
        <v>stage_token,1510</v>
      </c>
      <c r="CP52" s="53" t="str">
        <f t="shared" si="128"/>
        <v>stage_token,1510</v>
      </c>
      <c r="CQ52" s="53">
        <v>500</v>
      </c>
      <c r="CR52" s="53" t="s">
        <v>2329</v>
      </c>
      <c r="CS52" s="53" t="str">
        <f t="shared" si="129"/>
        <v>cash,110</v>
      </c>
      <c r="CT52" s="53">
        <v>100</v>
      </c>
      <c r="CU52" s="53" t="s">
        <v>2330</v>
      </c>
      <c r="CV52" s="53" t="str">
        <f t="shared" si="130"/>
        <v>prop,704,8</v>
      </c>
      <c r="CW52" s="53">
        <v>100</v>
      </c>
      <c r="CX52" s="53" t="str">
        <f t="shared" si="131"/>
        <v>MCN,4,3,1,1</v>
      </c>
      <c r="CY52" s="177" t="s">
        <v>2431</v>
      </c>
      <c r="CZ52" s="53">
        <f t="shared" si="132"/>
        <v>0</v>
      </c>
      <c r="DA52" s="53" t="str">
        <f t="shared" si="133"/>
        <v>prop,103,2</v>
      </c>
      <c r="DB52" s="53" t="str">
        <f t="shared" si="134"/>
        <v>prop,103,2</v>
      </c>
      <c r="DC52" s="53">
        <f t="shared" si="135"/>
        <v>0</v>
      </c>
      <c r="DE52" s="53">
        <v>1150</v>
      </c>
      <c r="DF52" s="56" t="str">
        <f t="shared" si="136"/>
        <v>prop,205,1|0;0|100</v>
      </c>
      <c r="DG52" s="73"/>
      <c r="DJ52" s="59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9"/>
      <c r="EC52" s="59"/>
      <c r="ED52" s="69"/>
      <c r="EE52" s="69"/>
      <c r="EF52" s="69"/>
    </row>
    <row r="53" spans="1:136" x14ac:dyDescent="0.15">
      <c r="A53" s="53">
        <f>怪物产出!A15</f>
        <v>12</v>
      </c>
      <c r="B53" s="53">
        <f>怪物产出!B15</f>
        <v>5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0</v>
      </c>
      <c r="F53" s="145" t="str">
        <f t="shared" si="42"/>
        <v>MCN,3,3,1,1</v>
      </c>
      <c r="G53" s="177" t="s">
        <v>2429</v>
      </c>
      <c r="H53" s="53">
        <f t="shared" si="43"/>
        <v>3000</v>
      </c>
      <c r="I53" s="53" t="str">
        <f t="shared" si="44"/>
        <v>prop,207,2;pack,1104;pack,1119;pack,1134;pack,1149</v>
      </c>
      <c r="J53" s="53" t="str">
        <f t="shared" si="45"/>
        <v>prop,207,2</v>
      </c>
      <c r="K53" s="53">
        <f t="shared" si="46"/>
        <v>125</v>
      </c>
      <c r="L53" s="53" t="str">
        <f t="shared" si="47"/>
        <v>prop,211,1;pack,1104;pack,1119;pack,1134;pack,1149</v>
      </c>
      <c r="M53" s="53" t="str">
        <f t="shared" si="48"/>
        <v>prop,211,1</v>
      </c>
      <c r="N53" s="53">
        <f t="shared" si="49"/>
        <v>0</v>
      </c>
      <c r="O53" s="53" t="str">
        <f t="shared" si="50"/>
        <v>prop,208,2;pack,1104;pack,1119;pack,1134;pack,1149</v>
      </c>
      <c r="P53" s="53" t="str">
        <f t="shared" si="51"/>
        <v>prop,208,2</v>
      </c>
      <c r="Q53" s="53">
        <f t="shared" si="52"/>
        <v>125</v>
      </c>
      <c r="R53" s="53" t="str">
        <f t="shared" si="53"/>
        <v>prop,212,1;pack,1104;pack,1119;pack,1134;pack,1149</v>
      </c>
      <c r="S53" s="53" t="str">
        <f t="shared" si="54"/>
        <v>prop,212,1</v>
      </c>
      <c r="T53" s="53">
        <f t="shared" si="55"/>
        <v>0</v>
      </c>
      <c r="U53" s="53" t="str">
        <f t="shared" si="56"/>
        <v>prop,209,2;pack,1104;pack,1119;pack,1134;pack,1149</v>
      </c>
      <c r="V53" s="53" t="str">
        <f t="shared" si="57"/>
        <v>prop,209,2</v>
      </c>
      <c r="W53" s="53">
        <f t="shared" si="58"/>
        <v>125</v>
      </c>
      <c r="X53" s="53" t="str">
        <f t="shared" si="59"/>
        <v>prop,213,1;pack,1104;pack,1119;pack,1134;pack,1149</v>
      </c>
      <c r="Y53" s="53" t="str">
        <f t="shared" si="60"/>
        <v>prop,213,1</v>
      </c>
      <c r="Z53" s="53">
        <f t="shared" si="61"/>
        <v>0</v>
      </c>
      <c r="AA53" s="53" t="str">
        <f t="shared" si="62"/>
        <v>prop,210,2;pack,1104;pack,1119;pack,1134;pack,1149</v>
      </c>
      <c r="AB53" s="53" t="str">
        <f t="shared" si="63"/>
        <v>prop,210,2</v>
      </c>
      <c r="AC53" s="53">
        <f t="shared" si="64"/>
        <v>125</v>
      </c>
      <c r="AD53" s="53" t="str">
        <f t="shared" si="65"/>
        <v>prop,214,1;pack,1104;pack,1119;pack,1134;pack,1149</v>
      </c>
      <c r="AE53" s="53" t="str">
        <f t="shared" si="66"/>
        <v>prop,214,1</v>
      </c>
      <c r="AF53" s="53">
        <f t="shared" si="67"/>
        <v>0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250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250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250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250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250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250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250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250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500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0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0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prop,204,2;pack,1104;pack,1119;pack,1134;pack,1149</v>
      </c>
      <c r="CJ53" s="53" t="str">
        <f t="shared" si="123"/>
        <v>prop,204,2</v>
      </c>
      <c r="CK53" s="53">
        <f t="shared" si="124"/>
        <v>2000</v>
      </c>
      <c r="CL53" s="53" t="str">
        <f t="shared" si="125"/>
        <v>prop,203,5;pack,1104;pack,1119;pack,1134;pack,1149</v>
      </c>
      <c r="CM53" s="53" t="str">
        <f t="shared" si="126"/>
        <v>prop,203,5</v>
      </c>
      <c r="CN53" s="53">
        <f t="shared" si="127"/>
        <v>2000</v>
      </c>
      <c r="CO53" s="53" t="str">
        <f>"stage_token,"&amp;INT(价值设定!M14*100)</f>
        <v>stage_token,1520</v>
      </c>
      <c r="CP53" s="53" t="str">
        <f t="shared" si="128"/>
        <v>stage_token,1520</v>
      </c>
      <c r="CQ53" s="53">
        <v>500</v>
      </c>
      <c r="CR53" s="53" t="s">
        <v>2329</v>
      </c>
      <c r="CS53" s="53" t="str">
        <f t="shared" si="129"/>
        <v>cash,110</v>
      </c>
      <c r="CT53" s="53">
        <v>100</v>
      </c>
      <c r="CU53" s="53" t="s">
        <v>2330</v>
      </c>
      <c r="CV53" s="53" t="str">
        <f t="shared" si="130"/>
        <v>prop,704,8</v>
      </c>
      <c r="CW53" s="53">
        <v>100</v>
      </c>
      <c r="CX53" s="53" t="str">
        <f t="shared" si="131"/>
        <v>MCN,4,3,1,1</v>
      </c>
      <c r="CY53" s="177" t="s">
        <v>2431</v>
      </c>
      <c r="CZ53" s="53">
        <f t="shared" si="132"/>
        <v>0</v>
      </c>
      <c r="DA53" s="53" t="str">
        <f t="shared" si="133"/>
        <v>prop,104,1</v>
      </c>
      <c r="DB53" s="53" t="str">
        <f t="shared" si="134"/>
        <v>prop,104,1</v>
      </c>
      <c r="DC53" s="53">
        <f t="shared" si="135"/>
        <v>0</v>
      </c>
      <c r="DE53" s="53">
        <v>1151</v>
      </c>
      <c r="DF53" s="56" t="str">
        <f t="shared" si="136"/>
        <v>prop,205,1|0;0|100</v>
      </c>
      <c r="DG53" s="73"/>
      <c r="DJ53" s="59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9"/>
      <c r="EC53" s="74"/>
      <c r="ED53" s="74"/>
      <c r="EE53" s="69"/>
      <c r="EF53" s="69"/>
    </row>
    <row r="54" spans="1:136" x14ac:dyDescent="0.15">
      <c r="A54" s="53">
        <f>怪物产出!A16</f>
        <v>13</v>
      </c>
      <c r="B54" s="53">
        <f>怪物产出!B16</f>
        <v>5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0</v>
      </c>
      <c r="F54" s="145" t="str">
        <f t="shared" si="42"/>
        <v>MCN,3,3,1,1</v>
      </c>
      <c r="G54" s="177" t="s">
        <v>2429</v>
      </c>
      <c r="H54" s="53">
        <f t="shared" si="43"/>
        <v>3000</v>
      </c>
      <c r="I54" s="53" t="str">
        <f t="shared" si="44"/>
        <v>prop,207,2;pack,1104;pack,1119;pack,1134;pack,1149</v>
      </c>
      <c r="J54" s="53" t="str">
        <f t="shared" si="45"/>
        <v>prop,207,2</v>
      </c>
      <c r="K54" s="53">
        <f t="shared" si="46"/>
        <v>125</v>
      </c>
      <c r="L54" s="53" t="str">
        <f t="shared" si="47"/>
        <v>prop,211,1;pack,1104;pack,1119;pack,1134;pack,1149</v>
      </c>
      <c r="M54" s="53" t="str">
        <f t="shared" si="48"/>
        <v>prop,211,1</v>
      </c>
      <c r="N54" s="53">
        <f t="shared" si="49"/>
        <v>0</v>
      </c>
      <c r="O54" s="53" t="str">
        <f t="shared" si="50"/>
        <v>prop,208,2;pack,1104;pack,1119;pack,1134;pack,1149</v>
      </c>
      <c r="P54" s="53" t="str">
        <f t="shared" si="51"/>
        <v>prop,208,2</v>
      </c>
      <c r="Q54" s="53">
        <f t="shared" si="52"/>
        <v>125</v>
      </c>
      <c r="R54" s="53" t="str">
        <f t="shared" si="53"/>
        <v>prop,212,1;pack,1104;pack,1119;pack,1134;pack,1149</v>
      </c>
      <c r="S54" s="53" t="str">
        <f t="shared" si="54"/>
        <v>prop,212,1</v>
      </c>
      <c r="T54" s="53">
        <f t="shared" si="55"/>
        <v>0</v>
      </c>
      <c r="U54" s="53" t="str">
        <f t="shared" si="56"/>
        <v>prop,209,2;pack,1104;pack,1119;pack,1134;pack,1149</v>
      </c>
      <c r="V54" s="53" t="str">
        <f t="shared" si="57"/>
        <v>prop,209,2</v>
      </c>
      <c r="W54" s="53">
        <f t="shared" si="58"/>
        <v>125</v>
      </c>
      <c r="X54" s="53" t="str">
        <f t="shared" si="59"/>
        <v>prop,213,1;pack,1104;pack,1119;pack,1134;pack,1149</v>
      </c>
      <c r="Y54" s="53" t="str">
        <f t="shared" si="60"/>
        <v>prop,213,1</v>
      </c>
      <c r="Z54" s="53">
        <f t="shared" si="61"/>
        <v>0</v>
      </c>
      <c r="AA54" s="53" t="str">
        <f t="shared" si="62"/>
        <v>prop,210,2;pack,1104;pack,1119;pack,1134;pack,1149</v>
      </c>
      <c r="AB54" s="53" t="str">
        <f t="shared" si="63"/>
        <v>prop,210,2</v>
      </c>
      <c r="AC54" s="53">
        <f t="shared" si="64"/>
        <v>125</v>
      </c>
      <c r="AD54" s="53" t="str">
        <f t="shared" si="65"/>
        <v>prop,214,1;pack,1104;pack,1119;pack,1134;pack,1149</v>
      </c>
      <c r="AE54" s="53" t="str">
        <f t="shared" si="66"/>
        <v>prop,214,1</v>
      </c>
      <c r="AF54" s="53">
        <f t="shared" si="67"/>
        <v>0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250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250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250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250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250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250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250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250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500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0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0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prop,204,2;pack,1104;pack,1119;pack,1134;pack,1149</v>
      </c>
      <c r="CJ54" s="53" t="str">
        <f t="shared" si="123"/>
        <v>prop,204,2</v>
      </c>
      <c r="CK54" s="53">
        <f t="shared" si="124"/>
        <v>2000</v>
      </c>
      <c r="CL54" s="53" t="str">
        <f t="shared" si="125"/>
        <v>prop,203,5;pack,1104;pack,1119;pack,1134;pack,1149</v>
      </c>
      <c r="CM54" s="53" t="str">
        <f t="shared" si="126"/>
        <v>prop,203,5</v>
      </c>
      <c r="CN54" s="53">
        <f t="shared" si="127"/>
        <v>2000</v>
      </c>
      <c r="CO54" s="53" t="str">
        <f>"stage_token,"&amp;INT(价值设定!M15*100)</f>
        <v>stage_token,1530</v>
      </c>
      <c r="CP54" s="53" t="str">
        <f t="shared" si="128"/>
        <v>stage_token,1530</v>
      </c>
      <c r="CQ54" s="53">
        <v>500</v>
      </c>
      <c r="CR54" s="53" t="s">
        <v>2329</v>
      </c>
      <c r="CS54" s="53" t="str">
        <f t="shared" si="129"/>
        <v>cash,110</v>
      </c>
      <c r="CT54" s="53">
        <v>100</v>
      </c>
      <c r="CU54" s="53" t="s">
        <v>2330</v>
      </c>
      <c r="CV54" s="53" t="str">
        <f t="shared" si="130"/>
        <v>prop,704,8</v>
      </c>
      <c r="CW54" s="53">
        <v>100</v>
      </c>
      <c r="CX54" s="53" t="str">
        <f t="shared" si="131"/>
        <v>MCN,4,3,1,1</v>
      </c>
      <c r="CY54" s="177" t="s">
        <v>2431</v>
      </c>
      <c r="CZ54" s="53">
        <f t="shared" si="132"/>
        <v>0</v>
      </c>
      <c r="DA54" s="53" t="str">
        <f t="shared" si="133"/>
        <v>prop,104,1</v>
      </c>
      <c r="DB54" s="53" t="str">
        <f t="shared" si="134"/>
        <v>prop,104,1</v>
      </c>
      <c r="DC54" s="53">
        <f t="shared" si="135"/>
        <v>0</v>
      </c>
      <c r="DE54" s="53">
        <v>1152</v>
      </c>
      <c r="DF54" s="56" t="str">
        <f t="shared" si="136"/>
        <v>prop,205,1|4;0|96</v>
      </c>
      <c r="DG54" s="73"/>
      <c r="DJ54" s="59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9"/>
      <c r="EC54" s="119"/>
      <c r="ED54" s="69"/>
      <c r="EE54" s="69"/>
      <c r="EF54" s="69"/>
    </row>
    <row r="55" spans="1:136" x14ac:dyDescent="0.15">
      <c r="A55" s="53">
        <f>怪物产出!A17</f>
        <v>14</v>
      </c>
      <c r="B55" s="53">
        <f>怪物产出!B17</f>
        <v>5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0</v>
      </c>
      <c r="F55" s="145" t="str">
        <f t="shared" si="42"/>
        <v>MCN,3,3,1,1</v>
      </c>
      <c r="G55" s="177" t="s">
        <v>2429</v>
      </c>
      <c r="H55" s="53">
        <f t="shared" si="43"/>
        <v>3000</v>
      </c>
      <c r="I55" s="53" t="str">
        <f t="shared" si="44"/>
        <v>prop,207,2;pack,1104;pack,1119;pack,1134;pack,1149</v>
      </c>
      <c r="J55" s="53" t="str">
        <f t="shared" si="45"/>
        <v>prop,207,2</v>
      </c>
      <c r="K55" s="53">
        <f t="shared" si="46"/>
        <v>125</v>
      </c>
      <c r="L55" s="53" t="str">
        <f t="shared" si="47"/>
        <v>prop,211,1;pack,1104;pack,1119;pack,1134;pack,1149</v>
      </c>
      <c r="M55" s="53" t="str">
        <f t="shared" si="48"/>
        <v>prop,211,1</v>
      </c>
      <c r="N55" s="53">
        <f t="shared" si="49"/>
        <v>0</v>
      </c>
      <c r="O55" s="53" t="str">
        <f t="shared" si="50"/>
        <v>prop,208,2;pack,1104;pack,1119;pack,1134;pack,1149</v>
      </c>
      <c r="P55" s="53" t="str">
        <f t="shared" si="51"/>
        <v>prop,208,2</v>
      </c>
      <c r="Q55" s="53">
        <f t="shared" si="52"/>
        <v>125</v>
      </c>
      <c r="R55" s="53" t="str">
        <f t="shared" si="53"/>
        <v>prop,212,1;pack,1104;pack,1119;pack,1134;pack,1149</v>
      </c>
      <c r="S55" s="53" t="str">
        <f t="shared" si="54"/>
        <v>prop,212,1</v>
      </c>
      <c r="T55" s="53">
        <f t="shared" si="55"/>
        <v>0</v>
      </c>
      <c r="U55" s="53" t="str">
        <f t="shared" si="56"/>
        <v>prop,209,2;pack,1104;pack,1119;pack,1134;pack,1149</v>
      </c>
      <c r="V55" s="53" t="str">
        <f t="shared" si="57"/>
        <v>prop,209,2</v>
      </c>
      <c r="W55" s="53">
        <f t="shared" si="58"/>
        <v>125</v>
      </c>
      <c r="X55" s="53" t="str">
        <f t="shared" si="59"/>
        <v>prop,213,1;pack,1104;pack,1119;pack,1134;pack,1149</v>
      </c>
      <c r="Y55" s="53" t="str">
        <f t="shared" si="60"/>
        <v>prop,213,1</v>
      </c>
      <c r="Z55" s="53">
        <f t="shared" si="61"/>
        <v>0</v>
      </c>
      <c r="AA55" s="53" t="str">
        <f t="shared" si="62"/>
        <v>prop,210,2;pack,1104;pack,1119;pack,1134;pack,1149</v>
      </c>
      <c r="AB55" s="53" t="str">
        <f t="shared" si="63"/>
        <v>prop,210,2</v>
      </c>
      <c r="AC55" s="53">
        <f t="shared" si="64"/>
        <v>125</v>
      </c>
      <c r="AD55" s="53" t="str">
        <f t="shared" si="65"/>
        <v>prop,214,1;pack,1104;pack,1119;pack,1134;pack,1149</v>
      </c>
      <c r="AE55" s="53" t="str">
        <f t="shared" si="66"/>
        <v>prop,214,1</v>
      </c>
      <c r="AF55" s="53">
        <f t="shared" si="67"/>
        <v>0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250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250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250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250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250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250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250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250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500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0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0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prop,204,2;pack,1104;pack,1119;pack,1134;pack,1149</v>
      </c>
      <c r="CJ55" s="53" t="str">
        <f t="shared" si="123"/>
        <v>prop,204,2</v>
      </c>
      <c r="CK55" s="53">
        <f t="shared" si="124"/>
        <v>2000</v>
      </c>
      <c r="CL55" s="53" t="str">
        <f t="shared" si="125"/>
        <v>prop,203,5;pack,1104;pack,1119;pack,1134;pack,1149</v>
      </c>
      <c r="CM55" s="53" t="str">
        <f t="shared" si="126"/>
        <v>prop,203,5</v>
      </c>
      <c r="CN55" s="53">
        <f t="shared" si="127"/>
        <v>2000</v>
      </c>
      <c r="CO55" s="53" t="str">
        <f>"stage_token,"&amp;INT(价值设定!M16*100)</f>
        <v>stage_token,1540</v>
      </c>
      <c r="CP55" s="53" t="str">
        <f t="shared" si="128"/>
        <v>stage_token,1540</v>
      </c>
      <c r="CQ55" s="53">
        <v>500</v>
      </c>
      <c r="CR55" s="53" t="s">
        <v>2329</v>
      </c>
      <c r="CS55" s="53" t="str">
        <f t="shared" si="129"/>
        <v>cash,110</v>
      </c>
      <c r="CT55" s="53">
        <v>100</v>
      </c>
      <c r="CU55" s="53" t="s">
        <v>2330</v>
      </c>
      <c r="CV55" s="53" t="str">
        <f t="shared" si="130"/>
        <v>prop,704,8</v>
      </c>
      <c r="CW55" s="53">
        <v>100</v>
      </c>
      <c r="CX55" s="53" t="str">
        <f t="shared" si="131"/>
        <v>MCN,4,3,1,1</v>
      </c>
      <c r="CY55" s="177" t="s">
        <v>2431</v>
      </c>
      <c r="CZ55" s="53">
        <f t="shared" si="132"/>
        <v>0</v>
      </c>
      <c r="DA55" s="53" t="str">
        <f t="shared" si="133"/>
        <v>prop,104,1</v>
      </c>
      <c r="DB55" s="53" t="str">
        <f t="shared" si="134"/>
        <v>prop,104,1</v>
      </c>
      <c r="DC55" s="53">
        <f t="shared" si="135"/>
        <v>0</v>
      </c>
      <c r="DE55" s="53">
        <v>1153</v>
      </c>
      <c r="DF55" s="56" t="str">
        <f t="shared" si="136"/>
        <v>prop,205,1|8;0|92</v>
      </c>
      <c r="DG55" s="73"/>
      <c r="DJ55" s="59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9"/>
      <c r="EC55" s="74"/>
      <c r="ED55" s="69"/>
      <c r="EE55" s="69"/>
      <c r="EF55" s="69"/>
    </row>
    <row r="56" spans="1:136" x14ac:dyDescent="0.15">
      <c r="A56" s="53">
        <f>怪物产出!A18</f>
        <v>15</v>
      </c>
      <c r="B56" s="53">
        <f>怪物产出!B18</f>
        <v>5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0</v>
      </c>
      <c r="F56" s="145" t="str">
        <f t="shared" si="42"/>
        <v>MCN,3,3,1,1</v>
      </c>
      <c r="G56" s="177" t="s">
        <v>2429</v>
      </c>
      <c r="H56" s="53">
        <f t="shared" si="43"/>
        <v>3000</v>
      </c>
      <c r="I56" s="53" t="str">
        <f t="shared" si="44"/>
        <v>prop,207,2;pack,1104;pack,1119;pack,1134;pack,1149</v>
      </c>
      <c r="J56" s="53" t="str">
        <f t="shared" si="45"/>
        <v>prop,207,2</v>
      </c>
      <c r="K56" s="53">
        <f t="shared" si="46"/>
        <v>125</v>
      </c>
      <c r="L56" s="53" t="str">
        <f t="shared" si="47"/>
        <v>prop,211,1;pack,1104;pack,1119;pack,1134;pack,1149</v>
      </c>
      <c r="M56" s="53" t="str">
        <f t="shared" si="48"/>
        <v>prop,211,1</v>
      </c>
      <c r="N56" s="53">
        <f t="shared" si="49"/>
        <v>0</v>
      </c>
      <c r="O56" s="53" t="str">
        <f t="shared" si="50"/>
        <v>prop,208,2;pack,1104;pack,1119;pack,1134;pack,1149</v>
      </c>
      <c r="P56" s="53" t="str">
        <f t="shared" si="51"/>
        <v>prop,208,2</v>
      </c>
      <c r="Q56" s="53">
        <f t="shared" si="52"/>
        <v>125</v>
      </c>
      <c r="R56" s="53" t="str">
        <f t="shared" si="53"/>
        <v>prop,212,1;pack,1104;pack,1119;pack,1134;pack,1149</v>
      </c>
      <c r="S56" s="53" t="str">
        <f t="shared" si="54"/>
        <v>prop,212,1</v>
      </c>
      <c r="T56" s="53">
        <f t="shared" si="55"/>
        <v>0</v>
      </c>
      <c r="U56" s="53" t="str">
        <f t="shared" si="56"/>
        <v>prop,209,2;pack,1104;pack,1119;pack,1134;pack,1149</v>
      </c>
      <c r="V56" s="53" t="str">
        <f t="shared" si="57"/>
        <v>prop,209,2</v>
      </c>
      <c r="W56" s="53">
        <f t="shared" si="58"/>
        <v>125</v>
      </c>
      <c r="X56" s="53" t="str">
        <f t="shared" si="59"/>
        <v>prop,213,1;pack,1104;pack,1119;pack,1134;pack,1149</v>
      </c>
      <c r="Y56" s="53" t="str">
        <f t="shared" si="60"/>
        <v>prop,213,1</v>
      </c>
      <c r="Z56" s="53">
        <f t="shared" si="61"/>
        <v>0</v>
      </c>
      <c r="AA56" s="53" t="str">
        <f t="shared" si="62"/>
        <v>prop,210,2;pack,1104;pack,1119;pack,1134;pack,1149</v>
      </c>
      <c r="AB56" s="53" t="str">
        <f t="shared" si="63"/>
        <v>prop,210,2</v>
      </c>
      <c r="AC56" s="53">
        <f t="shared" si="64"/>
        <v>125</v>
      </c>
      <c r="AD56" s="53" t="str">
        <f t="shared" si="65"/>
        <v>prop,214,1;pack,1104;pack,1119;pack,1134;pack,1149</v>
      </c>
      <c r="AE56" s="53" t="str">
        <f t="shared" si="66"/>
        <v>prop,214,1</v>
      </c>
      <c r="AF56" s="53">
        <f t="shared" si="67"/>
        <v>0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250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250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250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250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250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250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250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250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500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0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0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prop,204,2;pack,1104;pack,1119;pack,1134;pack,1149</v>
      </c>
      <c r="CJ56" s="53" t="str">
        <f t="shared" si="123"/>
        <v>prop,204,2</v>
      </c>
      <c r="CK56" s="53">
        <f t="shared" si="124"/>
        <v>2000</v>
      </c>
      <c r="CL56" s="53" t="str">
        <f t="shared" si="125"/>
        <v>prop,203,5;pack,1104;pack,1119;pack,1134;pack,1149</v>
      </c>
      <c r="CM56" s="53" t="str">
        <f t="shared" si="126"/>
        <v>prop,203,5</v>
      </c>
      <c r="CN56" s="53">
        <f t="shared" si="127"/>
        <v>2000</v>
      </c>
      <c r="CO56" s="53" t="str">
        <f>"stage_token,"&amp;INT(价值设定!M17*100)</f>
        <v>stage_token,1550</v>
      </c>
      <c r="CP56" s="53" t="str">
        <f t="shared" si="128"/>
        <v>stage_token,1550</v>
      </c>
      <c r="CQ56" s="53">
        <v>500</v>
      </c>
      <c r="CR56" s="53" t="s">
        <v>2329</v>
      </c>
      <c r="CS56" s="53" t="str">
        <f t="shared" si="129"/>
        <v>cash,110</v>
      </c>
      <c r="CT56" s="53">
        <v>100</v>
      </c>
      <c r="CU56" s="53" t="s">
        <v>2330</v>
      </c>
      <c r="CV56" s="53" t="str">
        <f t="shared" si="130"/>
        <v>prop,704,8</v>
      </c>
      <c r="CW56" s="53">
        <v>100</v>
      </c>
      <c r="CX56" s="53" t="str">
        <f t="shared" si="131"/>
        <v>MCN,4,3,1,1</v>
      </c>
      <c r="CY56" s="177" t="s">
        <v>2431</v>
      </c>
      <c r="CZ56" s="53">
        <f t="shared" si="132"/>
        <v>0</v>
      </c>
      <c r="DA56" s="53" t="str">
        <f t="shared" si="133"/>
        <v>prop,104,1</v>
      </c>
      <c r="DB56" s="53" t="str">
        <f t="shared" si="134"/>
        <v>prop,104,1</v>
      </c>
      <c r="DC56" s="53">
        <f t="shared" si="135"/>
        <v>0</v>
      </c>
      <c r="DE56" s="53">
        <v>1154</v>
      </c>
      <c r="DF56" s="56" t="str">
        <f t="shared" si="136"/>
        <v>prop,205,1|9;0|90</v>
      </c>
      <c r="DG56" s="73"/>
      <c r="DJ56" s="59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9"/>
      <c r="EC56" s="74"/>
      <c r="ED56" s="74"/>
      <c r="EE56" s="69"/>
      <c r="EF56" s="69"/>
    </row>
    <row r="57" spans="1:136" x14ac:dyDescent="0.15">
      <c r="A57" s="53">
        <f>怪物产出!A19</f>
        <v>16</v>
      </c>
      <c r="B57" s="53">
        <f>怪物产出!B19</f>
        <v>5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0</v>
      </c>
      <c r="F57" s="145" t="str">
        <f t="shared" si="42"/>
        <v>MCN,3,3,1,1</v>
      </c>
      <c r="G57" s="177" t="s">
        <v>2429</v>
      </c>
      <c r="H57" s="53">
        <f t="shared" si="43"/>
        <v>3000</v>
      </c>
      <c r="I57" s="53" t="str">
        <f t="shared" si="44"/>
        <v>prop,207,2;pack,1104;pack,1119;pack,1134;pack,1149</v>
      </c>
      <c r="J57" s="53" t="str">
        <f t="shared" si="45"/>
        <v>prop,207,2</v>
      </c>
      <c r="K57" s="53">
        <f t="shared" si="46"/>
        <v>125</v>
      </c>
      <c r="L57" s="53" t="str">
        <f t="shared" si="47"/>
        <v>prop,211,1;pack,1104;pack,1119;pack,1134;pack,1149</v>
      </c>
      <c r="M57" s="53" t="str">
        <f t="shared" si="48"/>
        <v>prop,211,1</v>
      </c>
      <c r="N57" s="53">
        <f t="shared" si="49"/>
        <v>0</v>
      </c>
      <c r="O57" s="53" t="str">
        <f t="shared" si="50"/>
        <v>prop,208,2;pack,1104;pack,1119;pack,1134;pack,1149</v>
      </c>
      <c r="P57" s="53" t="str">
        <f t="shared" si="51"/>
        <v>prop,208,2</v>
      </c>
      <c r="Q57" s="53">
        <f t="shared" si="52"/>
        <v>125</v>
      </c>
      <c r="R57" s="53" t="str">
        <f t="shared" si="53"/>
        <v>prop,212,1;pack,1104;pack,1119;pack,1134;pack,1149</v>
      </c>
      <c r="S57" s="53" t="str">
        <f t="shared" si="54"/>
        <v>prop,212,1</v>
      </c>
      <c r="T57" s="53">
        <f t="shared" si="55"/>
        <v>0</v>
      </c>
      <c r="U57" s="53" t="str">
        <f t="shared" si="56"/>
        <v>prop,209,2;pack,1104;pack,1119;pack,1134;pack,1149</v>
      </c>
      <c r="V57" s="53" t="str">
        <f t="shared" si="57"/>
        <v>prop,209,2</v>
      </c>
      <c r="W57" s="53">
        <f t="shared" si="58"/>
        <v>125</v>
      </c>
      <c r="X57" s="53" t="str">
        <f t="shared" si="59"/>
        <v>prop,213,1;pack,1104;pack,1119;pack,1134;pack,1149</v>
      </c>
      <c r="Y57" s="53" t="str">
        <f t="shared" si="60"/>
        <v>prop,213,1</v>
      </c>
      <c r="Z57" s="53">
        <f t="shared" si="61"/>
        <v>0</v>
      </c>
      <c r="AA57" s="53" t="str">
        <f t="shared" si="62"/>
        <v>prop,210,2;pack,1104;pack,1119;pack,1134;pack,1149</v>
      </c>
      <c r="AB57" s="53" t="str">
        <f t="shared" si="63"/>
        <v>prop,210,2</v>
      </c>
      <c r="AC57" s="53">
        <f t="shared" si="64"/>
        <v>125</v>
      </c>
      <c r="AD57" s="53" t="str">
        <f t="shared" si="65"/>
        <v>prop,214,1;pack,1104;pack,1119;pack,1134;pack,1149</v>
      </c>
      <c r="AE57" s="53" t="str">
        <f t="shared" si="66"/>
        <v>prop,214,1</v>
      </c>
      <c r="AF57" s="53">
        <f t="shared" si="67"/>
        <v>0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250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250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250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250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250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250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250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250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500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0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0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prop,204,2;pack,1104;pack,1119;pack,1134;pack,1149</v>
      </c>
      <c r="CJ57" s="53" t="str">
        <f t="shared" si="123"/>
        <v>prop,204,2</v>
      </c>
      <c r="CK57" s="53">
        <f t="shared" si="124"/>
        <v>2000</v>
      </c>
      <c r="CL57" s="53" t="str">
        <f t="shared" si="125"/>
        <v>prop,203,5;pack,1104;pack,1119;pack,1134;pack,1149</v>
      </c>
      <c r="CM57" s="53" t="str">
        <f t="shared" si="126"/>
        <v>prop,203,5</v>
      </c>
      <c r="CN57" s="53">
        <f t="shared" si="127"/>
        <v>2000</v>
      </c>
      <c r="CO57" s="53" t="str">
        <f>"stage_token,"&amp;INT(价值设定!M18*100)</f>
        <v>stage_token,1560</v>
      </c>
      <c r="CP57" s="53" t="str">
        <f t="shared" si="128"/>
        <v>stage_token,1560</v>
      </c>
      <c r="CQ57" s="53">
        <v>500</v>
      </c>
      <c r="CR57" s="53" t="s">
        <v>2329</v>
      </c>
      <c r="CS57" s="53" t="str">
        <f t="shared" si="129"/>
        <v>cash,110</v>
      </c>
      <c r="CT57" s="53">
        <v>100</v>
      </c>
      <c r="CU57" s="53" t="s">
        <v>2330</v>
      </c>
      <c r="CV57" s="53" t="str">
        <f t="shared" si="130"/>
        <v>prop,704,8</v>
      </c>
      <c r="CW57" s="53">
        <v>100</v>
      </c>
      <c r="CX57" s="53" t="str">
        <f t="shared" si="131"/>
        <v>MCN,4,3,1,1</v>
      </c>
      <c r="CY57" s="177" t="s">
        <v>2431</v>
      </c>
      <c r="CZ57" s="53">
        <f t="shared" si="132"/>
        <v>0</v>
      </c>
      <c r="DA57" s="53" t="str">
        <f t="shared" si="133"/>
        <v>prop,104,1</v>
      </c>
      <c r="DB57" s="53" t="str">
        <f t="shared" si="134"/>
        <v>prop,104,1</v>
      </c>
      <c r="DC57" s="53">
        <f t="shared" si="135"/>
        <v>0</v>
      </c>
      <c r="DE57" s="53">
        <v>1155</v>
      </c>
      <c r="DF57" s="56" t="str">
        <f t="shared" si="136"/>
        <v>prop,205,1|12;0|88</v>
      </c>
      <c r="DG57" s="73"/>
      <c r="DJ57" s="59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9"/>
      <c r="EC57" s="119"/>
      <c r="ED57" s="69"/>
      <c r="EE57" s="69"/>
      <c r="EF57" s="69"/>
    </row>
    <row r="58" spans="1:136" x14ac:dyDescent="0.15">
      <c r="A58" s="53">
        <f>怪物产出!A20</f>
        <v>17</v>
      </c>
      <c r="B58" s="53">
        <f>怪物产出!B20</f>
        <v>6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0</v>
      </c>
      <c r="F58" s="145" t="str">
        <f t="shared" si="42"/>
        <v>MCN,3,3,1,1</v>
      </c>
      <c r="G58" s="177" t="s">
        <v>2429</v>
      </c>
      <c r="H58" s="53">
        <f t="shared" si="43"/>
        <v>1000</v>
      </c>
      <c r="I58" s="53" t="str">
        <f t="shared" si="44"/>
        <v>prop,207,2;pack,1105;pack,1120;pack,1135;pack,1150</v>
      </c>
      <c r="J58" s="53" t="str">
        <f t="shared" si="45"/>
        <v>prop,207,2</v>
      </c>
      <c r="K58" s="53">
        <f t="shared" si="46"/>
        <v>125</v>
      </c>
      <c r="L58" s="53" t="str">
        <f t="shared" si="47"/>
        <v>prop,211,1;pack,1105;pack,1120;pack,1135;pack,1150</v>
      </c>
      <c r="M58" s="53" t="str">
        <f t="shared" si="48"/>
        <v>prop,211,1</v>
      </c>
      <c r="N58" s="53">
        <f t="shared" si="49"/>
        <v>250</v>
      </c>
      <c r="O58" s="53" t="str">
        <f t="shared" si="50"/>
        <v>prop,208,2;pack,1105;pack,1120;pack,1135;pack,1150</v>
      </c>
      <c r="P58" s="53" t="str">
        <f t="shared" si="51"/>
        <v>prop,208,2</v>
      </c>
      <c r="Q58" s="53">
        <f t="shared" si="52"/>
        <v>125</v>
      </c>
      <c r="R58" s="53" t="str">
        <f t="shared" si="53"/>
        <v>prop,212,1;pack,1105;pack,1120;pack,1135;pack,1150</v>
      </c>
      <c r="S58" s="53" t="str">
        <f t="shared" si="54"/>
        <v>prop,212,1</v>
      </c>
      <c r="T58" s="53">
        <f t="shared" si="55"/>
        <v>250</v>
      </c>
      <c r="U58" s="53" t="str">
        <f t="shared" si="56"/>
        <v>prop,209,2;pack,1105;pack,1120;pack,1135;pack,1150</v>
      </c>
      <c r="V58" s="53" t="str">
        <f t="shared" si="57"/>
        <v>prop,209,2</v>
      </c>
      <c r="W58" s="53">
        <f t="shared" si="58"/>
        <v>125</v>
      </c>
      <c r="X58" s="53" t="str">
        <f t="shared" si="59"/>
        <v>prop,213,1;pack,1105;pack,1120;pack,1135;pack,1150</v>
      </c>
      <c r="Y58" s="53" t="str">
        <f t="shared" si="60"/>
        <v>prop,213,1</v>
      </c>
      <c r="Z58" s="53">
        <f t="shared" si="61"/>
        <v>250</v>
      </c>
      <c r="AA58" s="53" t="str">
        <f t="shared" si="62"/>
        <v>prop,210,2;pack,1105;pack,1120;pack,1135;pack,1150</v>
      </c>
      <c r="AB58" s="53" t="str">
        <f t="shared" si="63"/>
        <v>prop,210,2</v>
      </c>
      <c r="AC58" s="53">
        <f t="shared" si="64"/>
        <v>125</v>
      </c>
      <c r="AD58" s="53" t="str">
        <f t="shared" si="65"/>
        <v>prop,214,1;pack,1105;pack,1120;pack,1135;pack,1150</v>
      </c>
      <c r="AE58" s="53" t="str">
        <f t="shared" si="66"/>
        <v>prop,214,1</v>
      </c>
      <c r="AF58" s="53">
        <f t="shared" si="67"/>
        <v>250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625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625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0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625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0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625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2500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0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0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prop,205,2;pack,1105;pack,1120;pack,1135;pack,1150</v>
      </c>
      <c r="CJ58" s="53" t="str">
        <f t="shared" si="123"/>
        <v>prop,205,2</v>
      </c>
      <c r="CK58" s="53">
        <f t="shared" si="124"/>
        <v>1500</v>
      </c>
      <c r="CL58" s="53" t="str">
        <f t="shared" si="125"/>
        <v>prop,204,4;pack,1105;pack,1120;pack,1135;pack,1150</v>
      </c>
      <c r="CM58" s="53" t="str">
        <f t="shared" si="126"/>
        <v>prop,204,4</v>
      </c>
      <c r="CN58" s="53">
        <f t="shared" si="127"/>
        <v>1000</v>
      </c>
      <c r="CO58" s="53" t="str">
        <f>"stage_token,"&amp;INT(价值设定!M19*100)</f>
        <v>stage_token,1570</v>
      </c>
      <c r="CP58" s="53" t="str">
        <f t="shared" si="128"/>
        <v>stage_token,1570</v>
      </c>
      <c r="CQ58" s="53">
        <v>500</v>
      </c>
      <c r="CR58" s="53" t="s">
        <v>2329</v>
      </c>
      <c r="CS58" s="53" t="str">
        <f t="shared" si="129"/>
        <v>cash,110</v>
      </c>
      <c r="CT58" s="53">
        <v>100</v>
      </c>
      <c r="CU58" s="53" t="s">
        <v>2330</v>
      </c>
      <c r="CV58" s="53" t="str">
        <f t="shared" si="130"/>
        <v>prop,704,8</v>
      </c>
      <c r="CW58" s="53">
        <v>100</v>
      </c>
      <c r="CX58" s="53" t="str">
        <f t="shared" si="131"/>
        <v>MCN,4,3,1,1</v>
      </c>
      <c r="CY58" s="177" t="s">
        <v>2431</v>
      </c>
      <c r="CZ58" s="53">
        <f t="shared" si="132"/>
        <v>10</v>
      </c>
      <c r="DA58" s="53" t="str">
        <f t="shared" si="133"/>
        <v>prop,104,1</v>
      </c>
      <c r="DB58" s="53" t="str">
        <f t="shared" si="134"/>
        <v>prop,104,1</v>
      </c>
      <c r="DC58" s="53">
        <f t="shared" si="135"/>
        <v>0</v>
      </c>
      <c r="DE58" s="53">
        <v>1156</v>
      </c>
      <c r="DF58" s="56" t="str">
        <f t="shared" si="136"/>
        <v>prop,205,1|14;0|86</v>
      </c>
      <c r="DG58" s="73"/>
      <c r="DJ58" s="59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9"/>
      <c r="EC58" s="74"/>
      <c r="ED58" s="101"/>
      <c r="EE58" s="69"/>
      <c r="EF58" s="69"/>
    </row>
    <row r="59" spans="1:136" x14ac:dyDescent="0.15">
      <c r="A59" s="53">
        <f>怪物产出!A21</f>
        <v>18</v>
      </c>
      <c r="B59" s="53">
        <f>怪物产出!B21</f>
        <v>6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0</v>
      </c>
      <c r="F59" s="145" t="str">
        <f t="shared" si="42"/>
        <v>MCN,3,3,1,1</v>
      </c>
      <c r="G59" s="177" t="s">
        <v>2429</v>
      </c>
      <c r="H59" s="53">
        <f t="shared" si="43"/>
        <v>1000</v>
      </c>
      <c r="I59" s="53" t="str">
        <f t="shared" si="44"/>
        <v>prop,207,2;pack,1105;pack,1120;pack,1135;pack,1150</v>
      </c>
      <c r="J59" s="53" t="str">
        <f t="shared" si="45"/>
        <v>prop,207,2</v>
      </c>
      <c r="K59" s="53">
        <f t="shared" si="46"/>
        <v>125</v>
      </c>
      <c r="L59" s="53" t="str">
        <f t="shared" si="47"/>
        <v>prop,211,1;pack,1105;pack,1120;pack,1135;pack,1150</v>
      </c>
      <c r="M59" s="53" t="str">
        <f t="shared" si="48"/>
        <v>prop,211,1</v>
      </c>
      <c r="N59" s="53">
        <f t="shared" si="49"/>
        <v>250</v>
      </c>
      <c r="O59" s="53" t="str">
        <f t="shared" si="50"/>
        <v>prop,208,2;pack,1105;pack,1120;pack,1135;pack,1150</v>
      </c>
      <c r="P59" s="53" t="str">
        <f t="shared" si="51"/>
        <v>prop,208,2</v>
      </c>
      <c r="Q59" s="53">
        <f t="shared" si="52"/>
        <v>125</v>
      </c>
      <c r="R59" s="53" t="str">
        <f t="shared" si="53"/>
        <v>prop,212,1;pack,1105;pack,1120;pack,1135;pack,1150</v>
      </c>
      <c r="S59" s="53" t="str">
        <f t="shared" si="54"/>
        <v>prop,212,1</v>
      </c>
      <c r="T59" s="53">
        <f t="shared" si="55"/>
        <v>250</v>
      </c>
      <c r="U59" s="53" t="str">
        <f t="shared" si="56"/>
        <v>prop,209,2;pack,1105;pack,1120;pack,1135;pack,1150</v>
      </c>
      <c r="V59" s="53" t="str">
        <f t="shared" si="57"/>
        <v>prop,209,2</v>
      </c>
      <c r="W59" s="53">
        <f t="shared" si="58"/>
        <v>125</v>
      </c>
      <c r="X59" s="53" t="str">
        <f t="shared" si="59"/>
        <v>prop,213,1;pack,1105;pack,1120;pack,1135;pack,1150</v>
      </c>
      <c r="Y59" s="53" t="str">
        <f t="shared" si="60"/>
        <v>prop,213,1</v>
      </c>
      <c r="Z59" s="53">
        <f t="shared" si="61"/>
        <v>250</v>
      </c>
      <c r="AA59" s="53" t="str">
        <f t="shared" si="62"/>
        <v>prop,210,2;pack,1105;pack,1120;pack,1135;pack,1150</v>
      </c>
      <c r="AB59" s="53" t="str">
        <f t="shared" si="63"/>
        <v>prop,210,2</v>
      </c>
      <c r="AC59" s="53">
        <f t="shared" si="64"/>
        <v>125</v>
      </c>
      <c r="AD59" s="53" t="str">
        <f t="shared" si="65"/>
        <v>prop,214,1;pack,1105;pack,1120;pack,1135;pack,1150</v>
      </c>
      <c r="AE59" s="53" t="str">
        <f t="shared" si="66"/>
        <v>prop,214,1</v>
      </c>
      <c r="AF59" s="53">
        <f t="shared" si="67"/>
        <v>250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625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625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0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625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0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625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2500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0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0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prop,205,2;pack,1105;pack,1120;pack,1135;pack,1150</v>
      </c>
      <c r="CJ59" s="53" t="str">
        <f t="shared" si="123"/>
        <v>prop,205,2</v>
      </c>
      <c r="CK59" s="53">
        <f t="shared" si="124"/>
        <v>1500</v>
      </c>
      <c r="CL59" s="53" t="str">
        <f t="shared" si="125"/>
        <v>prop,204,4;pack,1105;pack,1120;pack,1135;pack,1150</v>
      </c>
      <c r="CM59" s="53" t="str">
        <f t="shared" si="126"/>
        <v>prop,204,4</v>
      </c>
      <c r="CN59" s="53">
        <f t="shared" si="127"/>
        <v>1000</v>
      </c>
      <c r="CO59" s="53" t="str">
        <f>"stage_token,"&amp;INT(价值设定!M20*100)</f>
        <v>stage_token,1580</v>
      </c>
      <c r="CP59" s="53" t="str">
        <f t="shared" si="128"/>
        <v>stage_token,1580</v>
      </c>
      <c r="CQ59" s="53">
        <v>500</v>
      </c>
      <c r="CR59" s="53" t="s">
        <v>2329</v>
      </c>
      <c r="CS59" s="53" t="str">
        <f t="shared" si="129"/>
        <v>cash,110</v>
      </c>
      <c r="CT59" s="53">
        <v>100</v>
      </c>
      <c r="CU59" s="53" t="s">
        <v>2330</v>
      </c>
      <c r="CV59" s="53" t="str">
        <f t="shared" si="130"/>
        <v>prop,704,8</v>
      </c>
      <c r="CW59" s="53">
        <v>100</v>
      </c>
      <c r="CX59" s="53" t="str">
        <f t="shared" si="131"/>
        <v>MCN,4,3,1,1</v>
      </c>
      <c r="CY59" s="177" t="s">
        <v>2431</v>
      </c>
      <c r="CZ59" s="53">
        <f t="shared" si="132"/>
        <v>10</v>
      </c>
      <c r="DA59" s="53" t="str">
        <f t="shared" si="133"/>
        <v>prop,104,1</v>
      </c>
      <c r="DB59" s="53" t="str">
        <f t="shared" si="134"/>
        <v>prop,104,1</v>
      </c>
      <c r="DC59" s="53">
        <f t="shared" si="135"/>
        <v>0</v>
      </c>
      <c r="DE59" s="53">
        <v>1157</v>
      </c>
      <c r="DF59" s="56" t="str">
        <f t="shared" si="136"/>
        <v>prop,205,1|16;0|84</v>
      </c>
      <c r="DG59" s="73"/>
      <c r="DJ59" s="59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9"/>
      <c r="EC59" s="74"/>
      <c r="ED59" s="74"/>
      <c r="EE59" s="69"/>
      <c r="EF59" s="69"/>
    </row>
    <row r="60" spans="1:136" x14ac:dyDescent="0.15">
      <c r="A60" s="53">
        <f>怪物产出!A22</f>
        <v>19</v>
      </c>
      <c r="B60" s="53">
        <f>怪物产出!B22</f>
        <v>6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0</v>
      </c>
      <c r="F60" s="145" t="str">
        <f t="shared" si="42"/>
        <v>MCN,3,3,1,1</v>
      </c>
      <c r="G60" s="177" t="s">
        <v>2429</v>
      </c>
      <c r="H60" s="53">
        <f t="shared" si="43"/>
        <v>1000</v>
      </c>
      <c r="I60" s="53" t="str">
        <f t="shared" si="44"/>
        <v>prop,207,2;pack,1105;pack,1120;pack,1135;pack,1150</v>
      </c>
      <c r="J60" s="53" t="str">
        <f t="shared" si="45"/>
        <v>prop,207,2</v>
      </c>
      <c r="K60" s="53">
        <f t="shared" si="46"/>
        <v>125</v>
      </c>
      <c r="L60" s="53" t="str">
        <f t="shared" si="47"/>
        <v>prop,211,1;pack,1105;pack,1120;pack,1135;pack,1150</v>
      </c>
      <c r="M60" s="53" t="str">
        <f t="shared" si="48"/>
        <v>prop,211,1</v>
      </c>
      <c r="N60" s="53">
        <f t="shared" si="49"/>
        <v>250</v>
      </c>
      <c r="O60" s="53" t="str">
        <f t="shared" si="50"/>
        <v>prop,208,2;pack,1105;pack,1120;pack,1135;pack,1150</v>
      </c>
      <c r="P60" s="53" t="str">
        <f t="shared" si="51"/>
        <v>prop,208,2</v>
      </c>
      <c r="Q60" s="53">
        <f t="shared" si="52"/>
        <v>125</v>
      </c>
      <c r="R60" s="53" t="str">
        <f t="shared" si="53"/>
        <v>prop,212,1;pack,1105;pack,1120;pack,1135;pack,1150</v>
      </c>
      <c r="S60" s="53" t="str">
        <f t="shared" si="54"/>
        <v>prop,212,1</v>
      </c>
      <c r="T60" s="53">
        <f t="shared" si="55"/>
        <v>250</v>
      </c>
      <c r="U60" s="53" t="str">
        <f t="shared" si="56"/>
        <v>prop,209,2;pack,1105;pack,1120;pack,1135;pack,1150</v>
      </c>
      <c r="V60" s="53" t="str">
        <f t="shared" si="57"/>
        <v>prop,209,2</v>
      </c>
      <c r="W60" s="53">
        <f t="shared" si="58"/>
        <v>125</v>
      </c>
      <c r="X60" s="53" t="str">
        <f t="shared" si="59"/>
        <v>prop,213,1;pack,1105;pack,1120;pack,1135;pack,1150</v>
      </c>
      <c r="Y60" s="53" t="str">
        <f t="shared" si="60"/>
        <v>prop,213,1</v>
      </c>
      <c r="Z60" s="53">
        <f t="shared" si="61"/>
        <v>250</v>
      </c>
      <c r="AA60" s="53" t="str">
        <f t="shared" si="62"/>
        <v>prop,210,2;pack,1105;pack,1120;pack,1135;pack,1150</v>
      </c>
      <c r="AB60" s="53" t="str">
        <f t="shared" si="63"/>
        <v>prop,210,2</v>
      </c>
      <c r="AC60" s="53">
        <f t="shared" si="64"/>
        <v>125</v>
      </c>
      <c r="AD60" s="53" t="str">
        <f t="shared" si="65"/>
        <v>prop,214,1;pack,1105;pack,1120;pack,1135;pack,1150</v>
      </c>
      <c r="AE60" s="53" t="str">
        <f t="shared" si="66"/>
        <v>prop,214,1</v>
      </c>
      <c r="AF60" s="53">
        <f t="shared" si="67"/>
        <v>250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625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625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0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625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0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625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2500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0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0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prop,205,2;pack,1105;pack,1120;pack,1135;pack,1150</v>
      </c>
      <c r="CJ60" s="53" t="str">
        <f t="shared" si="123"/>
        <v>prop,205,2</v>
      </c>
      <c r="CK60" s="53">
        <f t="shared" si="124"/>
        <v>1500</v>
      </c>
      <c r="CL60" s="53" t="str">
        <f t="shared" si="125"/>
        <v>prop,204,4;pack,1105;pack,1120;pack,1135;pack,1150</v>
      </c>
      <c r="CM60" s="53" t="str">
        <f t="shared" si="126"/>
        <v>prop,204,4</v>
      </c>
      <c r="CN60" s="53">
        <f t="shared" si="127"/>
        <v>1000</v>
      </c>
      <c r="CO60" s="53" t="str">
        <f>"stage_token,"&amp;INT(价值设定!M21*100)</f>
        <v>stage_token,1590</v>
      </c>
      <c r="CP60" s="53" t="str">
        <f t="shared" si="128"/>
        <v>stage_token,1590</v>
      </c>
      <c r="CQ60" s="53">
        <v>500</v>
      </c>
      <c r="CR60" s="53" t="s">
        <v>2329</v>
      </c>
      <c r="CS60" s="53" t="str">
        <f t="shared" si="129"/>
        <v>cash,110</v>
      </c>
      <c r="CT60" s="53">
        <v>100</v>
      </c>
      <c r="CU60" s="53" t="s">
        <v>2330</v>
      </c>
      <c r="CV60" s="53" t="str">
        <f t="shared" si="130"/>
        <v>prop,704,8</v>
      </c>
      <c r="CW60" s="53">
        <v>100</v>
      </c>
      <c r="CX60" s="53" t="str">
        <f t="shared" si="131"/>
        <v>MCN,4,3,1,1</v>
      </c>
      <c r="CY60" s="177" t="s">
        <v>2431</v>
      </c>
      <c r="CZ60" s="53">
        <f t="shared" si="132"/>
        <v>10</v>
      </c>
      <c r="DA60" s="53" t="str">
        <f t="shared" si="133"/>
        <v>prop,104,1</v>
      </c>
      <c r="DB60" s="53" t="str">
        <f t="shared" si="134"/>
        <v>prop,104,1</v>
      </c>
      <c r="DC60" s="53">
        <f t="shared" si="135"/>
        <v>0</v>
      </c>
      <c r="DE60" s="53">
        <v>1158</v>
      </c>
      <c r="DF60" s="56" t="str">
        <f t="shared" si="136"/>
        <v>prop,205,1|18;0|82</v>
      </c>
      <c r="DG60" s="73"/>
      <c r="DJ60" s="59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9"/>
      <c r="EC60" s="119"/>
      <c r="ED60" s="69"/>
      <c r="EE60" s="69"/>
      <c r="EF60" s="69"/>
    </row>
    <row r="61" spans="1:136" x14ac:dyDescent="0.15">
      <c r="A61" s="53">
        <f>怪物产出!A23</f>
        <v>20</v>
      </c>
      <c r="B61" s="53">
        <f>怪物产出!B23</f>
        <v>6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0</v>
      </c>
      <c r="F61" s="145" t="str">
        <f t="shared" si="42"/>
        <v>MCN,3,3,1,1</v>
      </c>
      <c r="G61" s="177" t="s">
        <v>2429</v>
      </c>
      <c r="H61" s="53">
        <f t="shared" si="43"/>
        <v>1000</v>
      </c>
      <c r="I61" s="53" t="str">
        <f t="shared" si="44"/>
        <v>prop,207,2;pack,1105;pack,1120;pack,1135;pack,1150</v>
      </c>
      <c r="J61" s="53" t="str">
        <f t="shared" si="45"/>
        <v>prop,207,2</v>
      </c>
      <c r="K61" s="53">
        <f t="shared" si="46"/>
        <v>125</v>
      </c>
      <c r="L61" s="53" t="str">
        <f t="shared" si="47"/>
        <v>prop,211,1;pack,1105;pack,1120;pack,1135;pack,1150</v>
      </c>
      <c r="M61" s="53" t="str">
        <f t="shared" si="48"/>
        <v>prop,211,1</v>
      </c>
      <c r="N61" s="53">
        <f t="shared" si="49"/>
        <v>250</v>
      </c>
      <c r="O61" s="53" t="str">
        <f t="shared" si="50"/>
        <v>prop,208,2;pack,1105;pack,1120;pack,1135;pack,1150</v>
      </c>
      <c r="P61" s="53" t="str">
        <f t="shared" si="51"/>
        <v>prop,208,2</v>
      </c>
      <c r="Q61" s="53">
        <f t="shared" si="52"/>
        <v>125</v>
      </c>
      <c r="R61" s="53" t="str">
        <f t="shared" si="53"/>
        <v>prop,212,1;pack,1105;pack,1120;pack,1135;pack,1150</v>
      </c>
      <c r="S61" s="53" t="str">
        <f t="shared" si="54"/>
        <v>prop,212,1</v>
      </c>
      <c r="T61" s="53">
        <f t="shared" si="55"/>
        <v>250</v>
      </c>
      <c r="U61" s="53" t="str">
        <f t="shared" si="56"/>
        <v>prop,209,2;pack,1105;pack,1120;pack,1135;pack,1150</v>
      </c>
      <c r="V61" s="53" t="str">
        <f t="shared" si="57"/>
        <v>prop,209,2</v>
      </c>
      <c r="W61" s="53">
        <f t="shared" si="58"/>
        <v>125</v>
      </c>
      <c r="X61" s="53" t="str">
        <f t="shared" si="59"/>
        <v>prop,213,1;pack,1105;pack,1120;pack,1135;pack,1150</v>
      </c>
      <c r="Y61" s="53" t="str">
        <f t="shared" si="60"/>
        <v>prop,213,1</v>
      </c>
      <c r="Z61" s="53">
        <f t="shared" si="61"/>
        <v>250</v>
      </c>
      <c r="AA61" s="53" t="str">
        <f t="shared" si="62"/>
        <v>prop,210,2;pack,1105;pack,1120;pack,1135;pack,1150</v>
      </c>
      <c r="AB61" s="53" t="str">
        <f t="shared" si="63"/>
        <v>prop,210,2</v>
      </c>
      <c r="AC61" s="53">
        <f t="shared" si="64"/>
        <v>125</v>
      </c>
      <c r="AD61" s="53" t="str">
        <f t="shared" si="65"/>
        <v>prop,214,1;pack,1105;pack,1120;pack,1135;pack,1150</v>
      </c>
      <c r="AE61" s="53" t="str">
        <f t="shared" si="66"/>
        <v>prop,214,1</v>
      </c>
      <c r="AF61" s="53">
        <f t="shared" si="67"/>
        <v>250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625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625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0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625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0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625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2500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0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0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prop,205,2;pack,1105;pack,1120;pack,1135;pack,1150</v>
      </c>
      <c r="CJ61" s="53" t="str">
        <f t="shared" si="123"/>
        <v>prop,205,2</v>
      </c>
      <c r="CK61" s="53">
        <f t="shared" si="124"/>
        <v>1500</v>
      </c>
      <c r="CL61" s="53" t="str">
        <f t="shared" si="125"/>
        <v>prop,204,4;pack,1105;pack,1120;pack,1135;pack,1150</v>
      </c>
      <c r="CM61" s="53" t="str">
        <f t="shared" si="126"/>
        <v>prop,204,4</v>
      </c>
      <c r="CN61" s="53">
        <f t="shared" si="127"/>
        <v>1000</v>
      </c>
      <c r="CO61" s="53" t="str">
        <f>"stage_token,"&amp;INT(价值设定!M22*100)</f>
        <v>stage_token,1600</v>
      </c>
      <c r="CP61" s="53" t="str">
        <f t="shared" si="128"/>
        <v>stage_token,1600</v>
      </c>
      <c r="CQ61" s="53">
        <v>500</v>
      </c>
      <c r="CR61" s="53" t="s">
        <v>2329</v>
      </c>
      <c r="CS61" s="53" t="str">
        <f t="shared" si="129"/>
        <v>cash,110</v>
      </c>
      <c r="CT61" s="53">
        <v>100</v>
      </c>
      <c r="CU61" s="53" t="s">
        <v>2330</v>
      </c>
      <c r="CV61" s="53" t="str">
        <f t="shared" si="130"/>
        <v>prop,704,8</v>
      </c>
      <c r="CW61" s="53">
        <v>100</v>
      </c>
      <c r="CX61" s="53" t="str">
        <f t="shared" si="131"/>
        <v>MCN,4,3,1,1</v>
      </c>
      <c r="CY61" s="177" t="s">
        <v>2431</v>
      </c>
      <c r="CZ61" s="53">
        <f t="shared" si="132"/>
        <v>10</v>
      </c>
      <c r="DA61" s="53" t="str">
        <f t="shared" si="133"/>
        <v>prop,104,1</v>
      </c>
      <c r="DB61" s="53" t="str">
        <f t="shared" si="134"/>
        <v>prop,104,1</v>
      </c>
      <c r="DC61" s="53">
        <f t="shared" si="135"/>
        <v>0</v>
      </c>
      <c r="DE61" s="53">
        <v>1159</v>
      </c>
      <c r="DF61" s="56" t="str">
        <f t="shared" si="136"/>
        <v>prop,205,1|20;0|80</v>
      </c>
      <c r="DG61" s="73"/>
      <c r="DJ61" s="59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9"/>
      <c r="EC61" s="74"/>
      <c r="ED61" s="69"/>
      <c r="EE61" s="69"/>
      <c r="EF61" s="69"/>
    </row>
    <row r="62" spans="1:136" x14ac:dyDescent="0.15">
      <c r="A62" s="53">
        <f>怪物产出!A24</f>
        <v>21</v>
      </c>
      <c r="B62" s="53">
        <f>怪物产出!B24</f>
        <v>6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0</v>
      </c>
      <c r="F62" s="145" t="str">
        <f t="shared" si="42"/>
        <v>MCN,3,3,1,1</v>
      </c>
      <c r="G62" s="177" t="s">
        <v>2429</v>
      </c>
      <c r="H62" s="53">
        <f t="shared" si="43"/>
        <v>1000</v>
      </c>
      <c r="I62" s="53" t="str">
        <f t="shared" si="44"/>
        <v>prop,207,2;pack,1105;pack,1120;pack,1135;pack,1150</v>
      </c>
      <c r="J62" s="53" t="str">
        <f t="shared" si="45"/>
        <v>prop,207,2</v>
      </c>
      <c r="K62" s="53">
        <f t="shared" si="46"/>
        <v>125</v>
      </c>
      <c r="L62" s="53" t="str">
        <f t="shared" si="47"/>
        <v>prop,211,1;pack,1105;pack,1120;pack,1135;pack,1150</v>
      </c>
      <c r="M62" s="53" t="str">
        <f t="shared" si="48"/>
        <v>prop,211,1</v>
      </c>
      <c r="N62" s="53">
        <f t="shared" si="49"/>
        <v>250</v>
      </c>
      <c r="O62" s="53" t="str">
        <f t="shared" si="50"/>
        <v>prop,208,2;pack,1105;pack,1120;pack,1135;pack,1150</v>
      </c>
      <c r="P62" s="53" t="str">
        <f t="shared" si="51"/>
        <v>prop,208,2</v>
      </c>
      <c r="Q62" s="53">
        <f t="shared" si="52"/>
        <v>125</v>
      </c>
      <c r="R62" s="53" t="str">
        <f t="shared" si="53"/>
        <v>prop,212,1;pack,1105;pack,1120;pack,1135;pack,1150</v>
      </c>
      <c r="S62" s="53" t="str">
        <f t="shared" si="54"/>
        <v>prop,212,1</v>
      </c>
      <c r="T62" s="53">
        <f t="shared" si="55"/>
        <v>250</v>
      </c>
      <c r="U62" s="53" t="str">
        <f t="shared" si="56"/>
        <v>prop,209,2;pack,1105;pack,1120;pack,1135;pack,1150</v>
      </c>
      <c r="V62" s="53" t="str">
        <f t="shared" si="57"/>
        <v>prop,209,2</v>
      </c>
      <c r="W62" s="53">
        <f t="shared" si="58"/>
        <v>125</v>
      </c>
      <c r="X62" s="53" t="str">
        <f t="shared" si="59"/>
        <v>prop,213,1;pack,1105;pack,1120;pack,1135;pack,1150</v>
      </c>
      <c r="Y62" s="53" t="str">
        <f t="shared" si="60"/>
        <v>prop,213,1</v>
      </c>
      <c r="Z62" s="53">
        <f t="shared" si="61"/>
        <v>250</v>
      </c>
      <c r="AA62" s="53" t="str">
        <f t="shared" si="62"/>
        <v>prop,210,2;pack,1105;pack,1120;pack,1135;pack,1150</v>
      </c>
      <c r="AB62" s="53" t="str">
        <f t="shared" si="63"/>
        <v>prop,210,2</v>
      </c>
      <c r="AC62" s="53">
        <f t="shared" si="64"/>
        <v>125</v>
      </c>
      <c r="AD62" s="53" t="str">
        <f t="shared" si="65"/>
        <v>prop,214,1;pack,1105;pack,1120;pack,1135;pack,1150</v>
      </c>
      <c r="AE62" s="53" t="str">
        <f t="shared" si="66"/>
        <v>prop,214,1</v>
      </c>
      <c r="AF62" s="53">
        <f t="shared" si="67"/>
        <v>250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625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625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0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625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0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625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2500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0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0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prop,205,2;pack,1105;pack,1120;pack,1135;pack,1150</v>
      </c>
      <c r="CJ62" s="53" t="str">
        <f t="shared" si="123"/>
        <v>prop,205,2</v>
      </c>
      <c r="CK62" s="53">
        <f t="shared" si="124"/>
        <v>1500</v>
      </c>
      <c r="CL62" s="53" t="str">
        <f t="shared" si="125"/>
        <v>prop,204,4;pack,1105;pack,1120;pack,1135;pack,1150</v>
      </c>
      <c r="CM62" s="53" t="str">
        <f t="shared" si="126"/>
        <v>prop,204,4</v>
      </c>
      <c r="CN62" s="53">
        <f t="shared" si="127"/>
        <v>1000</v>
      </c>
      <c r="CO62" s="53" t="str">
        <f>"stage_token,"&amp;INT(价值设定!M23*100)</f>
        <v>stage_token,1610</v>
      </c>
      <c r="CP62" s="53" t="str">
        <f t="shared" si="128"/>
        <v>stage_token,1610</v>
      </c>
      <c r="CQ62" s="53">
        <v>500</v>
      </c>
      <c r="CR62" s="53" t="s">
        <v>2329</v>
      </c>
      <c r="CS62" s="53" t="str">
        <f t="shared" si="129"/>
        <v>cash,110</v>
      </c>
      <c r="CT62" s="53">
        <v>100</v>
      </c>
      <c r="CU62" s="53" t="s">
        <v>2330</v>
      </c>
      <c r="CV62" s="53" t="str">
        <f t="shared" si="130"/>
        <v>prop,704,8</v>
      </c>
      <c r="CW62" s="53">
        <v>100</v>
      </c>
      <c r="CX62" s="53" t="str">
        <f t="shared" si="131"/>
        <v>MCN,4,3,1,1</v>
      </c>
      <c r="CY62" s="177" t="s">
        <v>2431</v>
      </c>
      <c r="CZ62" s="53">
        <f t="shared" si="132"/>
        <v>10</v>
      </c>
      <c r="DA62" s="53" t="str">
        <f t="shared" si="133"/>
        <v>prop,104,1</v>
      </c>
      <c r="DB62" s="53" t="str">
        <f t="shared" si="134"/>
        <v>prop,104,1</v>
      </c>
      <c r="DC62" s="53">
        <f t="shared" si="135"/>
        <v>0</v>
      </c>
      <c r="DE62" s="53">
        <v>1160</v>
      </c>
      <c r="DF62" s="56" t="str">
        <f t="shared" ref="DF62:DF76" si="137">AW3</f>
        <v>prop,206,1|0;0|100</v>
      </c>
      <c r="DG62" s="73"/>
      <c r="DJ62" s="59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59"/>
      <c r="EC62" s="74"/>
      <c r="ED62" s="74"/>
      <c r="EE62" s="69"/>
      <c r="EF62" s="69"/>
    </row>
    <row r="63" spans="1:136" x14ac:dyDescent="0.15">
      <c r="A63" s="53">
        <f>怪物产出!A25</f>
        <v>22</v>
      </c>
      <c r="B63" s="53">
        <f>怪物产出!B25</f>
        <v>6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0</v>
      </c>
      <c r="F63" s="145" t="str">
        <f t="shared" si="42"/>
        <v>MCN,3,3,1,1</v>
      </c>
      <c r="G63" s="177" t="s">
        <v>2429</v>
      </c>
      <c r="H63" s="53">
        <f t="shared" si="43"/>
        <v>1000</v>
      </c>
      <c r="I63" s="53" t="str">
        <f t="shared" si="44"/>
        <v>prop,207,2;pack,1105;pack,1120;pack,1135;pack,1150</v>
      </c>
      <c r="J63" s="53" t="str">
        <f t="shared" si="45"/>
        <v>prop,207,2</v>
      </c>
      <c r="K63" s="53">
        <f t="shared" si="46"/>
        <v>125</v>
      </c>
      <c r="L63" s="53" t="str">
        <f t="shared" si="47"/>
        <v>prop,211,1;pack,1105;pack,1120;pack,1135;pack,1150</v>
      </c>
      <c r="M63" s="53" t="str">
        <f t="shared" si="48"/>
        <v>prop,211,1</v>
      </c>
      <c r="N63" s="53">
        <f t="shared" si="49"/>
        <v>250</v>
      </c>
      <c r="O63" s="53" t="str">
        <f t="shared" si="50"/>
        <v>prop,208,2;pack,1105;pack,1120;pack,1135;pack,1150</v>
      </c>
      <c r="P63" s="53" t="str">
        <f t="shared" si="51"/>
        <v>prop,208,2</v>
      </c>
      <c r="Q63" s="53">
        <f t="shared" si="52"/>
        <v>125</v>
      </c>
      <c r="R63" s="53" t="str">
        <f t="shared" si="53"/>
        <v>prop,212,1;pack,1105;pack,1120;pack,1135;pack,1150</v>
      </c>
      <c r="S63" s="53" t="str">
        <f t="shared" si="54"/>
        <v>prop,212,1</v>
      </c>
      <c r="T63" s="53">
        <f t="shared" si="55"/>
        <v>250</v>
      </c>
      <c r="U63" s="53" t="str">
        <f t="shared" si="56"/>
        <v>prop,209,2;pack,1105;pack,1120;pack,1135;pack,1150</v>
      </c>
      <c r="V63" s="53" t="str">
        <f t="shared" si="57"/>
        <v>prop,209,2</v>
      </c>
      <c r="W63" s="53">
        <f t="shared" si="58"/>
        <v>125</v>
      </c>
      <c r="X63" s="53" t="str">
        <f t="shared" si="59"/>
        <v>prop,213,1;pack,1105;pack,1120;pack,1135;pack,1150</v>
      </c>
      <c r="Y63" s="53" t="str">
        <f t="shared" si="60"/>
        <v>prop,213,1</v>
      </c>
      <c r="Z63" s="53">
        <f t="shared" si="61"/>
        <v>250</v>
      </c>
      <c r="AA63" s="53" t="str">
        <f t="shared" si="62"/>
        <v>prop,210,2;pack,1105;pack,1120;pack,1135;pack,1150</v>
      </c>
      <c r="AB63" s="53" t="str">
        <f t="shared" si="63"/>
        <v>prop,210,2</v>
      </c>
      <c r="AC63" s="53">
        <f t="shared" si="64"/>
        <v>125</v>
      </c>
      <c r="AD63" s="53" t="str">
        <f t="shared" si="65"/>
        <v>prop,214,1;pack,1105;pack,1120;pack,1135;pack,1150</v>
      </c>
      <c r="AE63" s="53" t="str">
        <f t="shared" si="66"/>
        <v>prop,214,1</v>
      </c>
      <c r="AF63" s="53">
        <f t="shared" si="67"/>
        <v>250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625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625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625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625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2500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0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0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prop,205,2;pack,1105;pack,1120;pack,1135;pack,1150</v>
      </c>
      <c r="CJ63" s="53" t="str">
        <f t="shared" si="123"/>
        <v>prop,205,2</v>
      </c>
      <c r="CK63" s="53">
        <f t="shared" si="124"/>
        <v>1500</v>
      </c>
      <c r="CL63" s="53" t="str">
        <f t="shared" si="125"/>
        <v>prop,204,4;pack,1105;pack,1120;pack,1135;pack,1150</v>
      </c>
      <c r="CM63" s="53" t="str">
        <f t="shared" si="126"/>
        <v>prop,204,4</v>
      </c>
      <c r="CN63" s="53">
        <f t="shared" si="127"/>
        <v>1000</v>
      </c>
      <c r="CO63" s="53" t="str">
        <f>"stage_token,"&amp;INT(价值设定!M24*100)</f>
        <v>stage_token,1620</v>
      </c>
      <c r="CP63" s="53" t="str">
        <f t="shared" si="128"/>
        <v>stage_token,1620</v>
      </c>
      <c r="CQ63" s="53">
        <v>500</v>
      </c>
      <c r="CR63" s="53" t="s">
        <v>2329</v>
      </c>
      <c r="CS63" s="53" t="str">
        <f t="shared" si="129"/>
        <v>cash,110</v>
      </c>
      <c r="CT63" s="53">
        <v>100</v>
      </c>
      <c r="CU63" s="53" t="s">
        <v>2330</v>
      </c>
      <c r="CV63" s="53" t="str">
        <f t="shared" si="130"/>
        <v>prop,704,8</v>
      </c>
      <c r="CW63" s="53">
        <v>100</v>
      </c>
      <c r="CX63" s="53" t="str">
        <f t="shared" si="131"/>
        <v>MCN,4,3,1,1</v>
      </c>
      <c r="CY63" s="177" t="s">
        <v>2431</v>
      </c>
      <c r="CZ63" s="53">
        <f t="shared" si="132"/>
        <v>10</v>
      </c>
      <c r="DA63" s="53" t="str">
        <f t="shared" si="133"/>
        <v>prop,104,1</v>
      </c>
      <c r="DB63" s="53" t="str">
        <f t="shared" si="134"/>
        <v>prop,104,1</v>
      </c>
      <c r="DC63" s="53">
        <f t="shared" si="135"/>
        <v>0</v>
      </c>
      <c r="DE63" s="53">
        <v>1161</v>
      </c>
      <c r="DF63" s="56" t="str">
        <f t="shared" si="137"/>
        <v>prop,206,1|0;0|100</v>
      </c>
      <c r="DG63" s="73"/>
      <c r="DJ63" s="59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9"/>
      <c r="EC63" s="119"/>
      <c r="ED63" s="69"/>
      <c r="EE63" s="69"/>
      <c r="EF63" s="69"/>
    </row>
    <row r="64" spans="1:136" x14ac:dyDescent="0.15">
      <c r="A64" s="53">
        <f>怪物产出!A26</f>
        <v>23</v>
      </c>
      <c r="B64" s="53">
        <f>怪物产出!B26</f>
        <v>6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0</v>
      </c>
      <c r="F64" s="145" t="str">
        <f t="shared" si="42"/>
        <v>MCN,3,3,1,1</v>
      </c>
      <c r="G64" s="177" t="s">
        <v>2429</v>
      </c>
      <c r="H64" s="53">
        <f t="shared" si="43"/>
        <v>1000</v>
      </c>
      <c r="I64" s="53" t="str">
        <f t="shared" si="44"/>
        <v>prop,207,2;pack,1105;pack,1120;pack,1135;pack,1150</v>
      </c>
      <c r="J64" s="53" t="str">
        <f t="shared" si="45"/>
        <v>prop,207,2</v>
      </c>
      <c r="K64" s="53">
        <f t="shared" si="46"/>
        <v>125</v>
      </c>
      <c r="L64" s="53" t="str">
        <f t="shared" si="47"/>
        <v>prop,211,1;pack,1105;pack,1120;pack,1135;pack,1150</v>
      </c>
      <c r="M64" s="53" t="str">
        <f t="shared" si="48"/>
        <v>prop,211,1</v>
      </c>
      <c r="N64" s="53">
        <f t="shared" si="49"/>
        <v>250</v>
      </c>
      <c r="O64" s="53" t="str">
        <f t="shared" si="50"/>
        <v>prop,208,2;pack,1105;pack,1120;pack,1135;pack,1150</v>
      </c>
      <c r="P64" s="53" t="str">
        <f t="shared" si="51"/>
        <v>prop,208,2</v>
      </c>
      <c r="Q64" s="53">
        <f t="shared" si="52"/>
        <v>125</v>
      </c>
      <c r="R64" s="53" t="str">
        <f t="shared" si="53"/>
        <v>prop,212,1;pack,1105;pack,1120;pack,1135;pack,1150</v>
      </c>
      <c r="S64" s="53" t="str">
        <f t="shared" si="54"/>
        <v>prop,212,1</v>
      </c>
      <c r="T64" s="53">
        <f t="shared" si="55"/>
        <v>250</v>
      </c>
      <c r="U64" s="53" t="str">
        <f t="shared" si="56"/>
        <v>prop,209,2;pack,1105;pack,1120;pack,1135;pack,1150</v>
      </c>
      <c r="V64" s="53" t="str">
        <f t="shared" si="57"/>
        <v>prop,209,2</v>
      </c>
      <c r="W64" s="53">
        <f t="shared" si="58"/>
        <v>125</v>
      </c>
      <c r="X64" s="53" t="str">
        <f t="shared" si="59"/>
        <v>prop,213,1;pack,1105;pack,1120;pack,1135;pack,1150</v>
      </c>
      <c r="Y64" s="53" t="str">
        <f t="shared" si="60"/>
        <v>prop,213,1</v>
      </c>
      <c r="Z64" s="53">
        <f t="shared" si="61"/>
        <v>250</v>
      </c>
      <c r="AA64" s="53" t="str">
        <f t="shared" si="62"/>
        <v>prop,210,2;pack,1105;pack,1120;pack,1135;pack,1150</v>
      </c>
      <c r="AB64" s="53" t="str">
        <f t="shared" si="63"/>
        <v>prop,210,2</v>
      </c>
      <c r="AC64" s="53">
        <f t="shared" si="64"/>
        <v>125</v>
      </c>
      <c r="AD64" s="53" t="str">
        <f t="shared" si="65"/>
        <v>prop,214,1;pack,1105;pack,1120;pack,1135;pack,1150</v>
      </c>
      <c r="AE64" s="53" t="str">
        <f t="shared" si="66"/>
        <v>prop,214,1</v>
      </c>
      <c r="AF64" s="53">
        <f t="shared" si="67"/>
        <v>250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625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625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625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625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2500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0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0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prop,205,2;pack,1105;pack,1120;pack,1135;pack,1150</v>
      </c>
      <c r="CJ64" s="53" t="str">
        <f t="shared" si="123"/>
        <v>prop,205,2</v>
      </c>
      <c r="CK64" s="53">
        <f t="shared" si="124"/>
        <v>1500</v>
      </c>
      <c r="CL64" s="53" t="str">
        <f t="shared" si="125"/>
        <v>prop,204,4;pack,1105;pack,1120;pack,1135;pack,1150</v>
      </c>
      <c r="CM64" s="53" t="str">
        <f t="shared" si="126"/>
        <v>prop,204,4</v>
      </c>
      <c r="CN64" s="53">
        <f t="shared" si="127"/>
        <v>1000</v>
      </c>
      <c r="CO64" s="53" t="str">
        <f>"stage_token,"&amp;INT(价值设定!M25*100)</f>
        <v>stage_token,1630</v>
      </c>
      <c r="CP64" s="53" t="str">
        <f t="shared" si="128"/>
        <v>stage_token,1630</v>
      </c>
      <c r="CQ64" s="53">
        <v>500</v>
      </c>
      <c r="CR64" s="53" t="s">
        <v>2329</v>
      </c>
      <c r="CS64" s="53" t="str">
        <f t="shared" si="129"/>
        <v>cash,110</v>
      </c>
      <c r="CT64" s="53">
        <v>100</v>
      </c>
      <c r="CU64" s="53" t="s">
        <v>2330</v>
      </c>
      <c r="CV64" s="53" t="str">
        <f t="shared" si="130"/>
        <v>prop,704,8</v>
      </c>
      <c r="CW64" s="53">
        <v>100</v>
      </c>
      <c r="CX64" s="53" t="str">
        <f t="shared" si="131"/>
        <v>MCN,4,3,1,1</v>
      </c>
      <c r="CY64" s="177" t="s">
        <v>2431</v>
      </c>
      <c r="CZ64" s="53">
        <f t="shared" si="132"/>
        <v>10</v>
      </c>
      <c r="DA64" s="53" t="str">
        <f t="shared" si="133"/>
        <v>prop,104,1</v>
      </c>
      <c r="DB64" s="53" t="str">
        <f t="shared" si="134"/>
        <v>prop,104,1</v>
      </c>
      <c r="DC64" s="53">
        <f t="shared" si="135"/>
        <v>0</v>
      </c>
      <c r="DE64" s="53">
        <v>1162</v>
      </c>
      <c r="DF64" s="56" t="str">
        <f t="shared" si="137"/>
        <v>prop,206,1|0;0|100</v>
      </c>
      <c r="DG64" s="73"/>
      <c r="DJ64" s="59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59"/>
      <c r="EC64" s="74"/>
      <c r="ED64" s="69"/>
      <c r="EE64" s="69"/>
      <c r="EF64" s="69"/>
    </row>
    <row r="65" spans="1:136" x14ac:dyDescent="0.15">
      <c r="A65" s="53">
        <f>怪物产出!A27</f>
        <v>24</v>
      </c>
      <c r="B65" s="53">
        <f>怪物产出!B27</f>
        <v>7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1000</v>
      </c>
      <c r="F65" s="145" t="str">
        <f t="shared" si="42"/>
        <v>MCN,3,3,1,1</v>
      </c>
      <c r="G65" s="177" t="s">
        <v>2429</v>
      </c>
      <c r="H65" s="53">
        <f t="shared" si="43"/>
        <v>1000</v>
      </c>
      <c r="I65" s="53" t="str">
        <f t="shared" si="44"/>
        <v>prop,207,2;pack,1106;pack,1121;pack,1136;pack,1151</v>
      </c>
      <c r="J65" s="53" t="str">
        <f t="shared" si="45"/>
        <v>prop,207,2</v>
      </c>
      <c r="K65" s="53">
        <f t="shared" si="46"/>
        <v>125</v>
      </c>
      <c r="L65" s="53" t="str">
        <f t="shared" si="47"/>
        <v>prop,211,1;pack,1106;pack,1121;pack,1136;pack,1151</v>
      </c>
      <c r="M65" s="53" t="str">
        <f t="shared" si="48"/>
        <v>prop,211,1</v>
      </c>
      <c r="N65" s="53">
        <f t="shared" si="49"/>
        <v>250</v>
      </c>
      <c r="O65" s="53" t="str">
        <f t="shared" si="50"/>
        <v>prop,208,2;pack,1106;pack,1121;pack,1136;pack,1151</v>
      </c>
      <c r="P65" s="53" t="str">
        <f t="shared" si="51"/>
        <v>prop,208,2</v>
      </c>
      <c r="Q65" s="53">
        <f t="shared" si="52"/>
        <v>125</v>
      </c>
      <c r="R65" s="53" t="str">
        <f t="shared" si="53"/>
        <v>prop,212,1;pack,1106;pack,1121;pack,1136;pack,1151</v>
      </c>
      <c r="S65" s="53" t="str">
        <f t="shared" si="54"/>
        <v>prop,212,1</v>
      </c>
      <c r="T65" s="53">
        <f t="shared" si="55"/>
        <v>250</v>
      </c>
      <c r="U65" s="53" t="str">
        <f t="shared" si="56"/>
        <v>prop,209,2;pack,1106;pack,1121;pack,1136;pack,1151</v>
      </c>
      <c r="V65" s="53" t="str">
        <f t="shared" si="57"/>
        <v>prop,209,2</v>
      </c>
      <c r="W65" s="53">
        <f t="shared" si="58"/>
        <v>125</v>
      </c>
      <c r="X65" s="53" t="str">
        <f t="shared" si="59"/>
        <v>prop,213,1;pack,1106;pack,1121;pack,1136;pack,1151</v>
      </c>
      <c r="Y65" s="53" t="str">
        <f t="shared" si="60"/>
        <v>prop,213,1</v>
      </c>
      <c r="Z65" s="53">
        <f t="shared" si="61"/>
        <v>250</v>
      </c>
      <c r="AA65" s="53" t="str">
        <f t="shared" si="62"/>
        <v>prop,210,2;pack,1106;pack,1121;pack,1136;pack,1151</v>
      </c>
      <c r="AB65" s="53" t="str">
        <f t="shared" si="63"/>
        <v>prop,210,2</v>
      </c>
      <c r="AC65" s="53">
        <f t="shared" si="64"/>
        <v>125</v>
      </c>
      <c r="AD65" s="53" t="str">
        <f t="shared" si="65"/>
        <v>prop,214,1;pack,1106;pack,1121;pack,1136;pack,1151</v>
      </c>
      <c r="AE65" s="53" t="str">
        <f t="shared" si="66"/>
        <v>prop,214,1</v>
      </c>
      <c r="AF65" s="53">
        <f t="shared" si="67"/>
        <v>250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250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250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250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250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250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250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250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250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1000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0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0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prop,205,2;pack,1106;pack,1121;pack,1136;pack,1151</v>
      </c>
      <c r="CJ65" s="53" t="str">
        <f t="shared" si="123"/>
        <v>prop,205,2</v>
      </c>
      <c r="CK65" s="53">
        <f t="shared" si="124"/>
        <v>3000</v>
      </c>
      <c r="CL65" s="53" t="str">
        <f t="shared" si="125"/>
        <v>prop,204,5;pack,1106;pack,1121;pack,1136;pack,1151</v>
      </c>
      <c r="CM65" s="53" t="str">
        <f t="shared" si="126"/>
        <v>prop,204,5</v>
      </c>
      <c r="CN65" s="53">
        <f t="shared" si="127"/>
        <v>500</v>
      </c>
      <c r="CO65" s="53" t="str">
        <f>"stage_token,"&amp;INT(价值设定!M26*100)</f>
        <v>stage_token,1640</v>
      </c>
      <c r="CP65" s="53" t="str">
        <f t="shared" si="128"/>
        <v>stage_token,1640</v>
      </c>
      <c r="CQ65" s="53">
        <v>500</v>
      </c>
      <c r="CR65" s="53" t="s">
        <v>2329</v>
      </c>
      <c r="CS65" s="53" t="str">
        <f t="shared" si="129"/>
        <v>cash,110</v>
      </c>
      <c r="CT65" s="53">
        <v>100</v>
      </c>
      <c r="CU65" s="53" t="s">
        <v>2330</v>
      </c>
      <c r="CV65" s="53" t="str">
        <f t="shared" si="130"/>
        <v>prop,704,8</v>
      </c>
      <c r="CW65" s="53">
        <v>100</v>
      </c>
      <c r="CX65" s="53" t="str">
        <f t="shared" si="131"/>
        <v>MCN,4,3,1,1</v>
      </c>
      <c r="CY65" s="177" t="s">
        <v>2431</v>
      </c>
      <c r="CZ65" s="53">
        <f t="shared" si="132"/>
        <v>10</v>
      </c>
      <c r="DA65" s="53" t="str">
        <f t="shared" si="133"/>
        <v>prop,104,2</v>
      </c>
      <c r="DB65" s="53" t="str">
        <f t="shared" si="134"/>
        <v>prop,104,2</v>
      </c>
      <c r="DC65" s="53">
        <f t="shared" si="135"/>
        <v>0</v>
      </c>
      <c r="DE65" s="53">
        <v>1163</v>
      </c>
      <c r="DF65" s="56" t="str">
        <f t="shared" si="137"/>
        <v>prop,206,1|0;0|100</v>
      </c>
      <c r="DG65" s="73"/>
      <c r="DJ65" s="59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59"/>
      <c r="EC65" s="59"/>
      <c r="ED65" s="69"/>
      <c r="EE65" s="69"/>
      <c r="EF65" s="69"/>
    </row>
    <row r="66" spans="1:136" x14ac:dyDescent="0.15">
      <c r="A66" s="53">
        <f>怪物产出!A28</f>
        <v>25</v>
      </c>
      <c r="B66" s="53">
        <f>怪物产出!B28</f>
        <v>7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1000</v>
      </c>
      <c r="F66" s="145" t="str">
        <f t="shared" si="42"/>
        <v>MCN,3,3,1,1</v>
      </c>
      <c r="G66" s="177" t="s">
        <v>2429</v>
      </c>
      <c r="H66" s="53">
        <f t="shared" si="43"/>
        <v>1000</v>
      </c>
      <c r="I66" s="53" t="str">
        <f t="shared" si="44"/>
        <v>prop,207,2;pack,1106;pack,1121;pack,1136;pack,1151</v>
      </c>
      <c r="J66" s="53" t="str">
        <f t="shared" si="45"/>
        <v>prop,207,2</v>
      </c>
      <c r="K66" s="53">
        <f t="shared" si="46"/>
        <v>125</v>
      </c>
      <c r="L66" s="53" t="str">
        <f t="shared" si="47"/>
        <v>prop,211,1;pack,1106;pack,1121;pack,1136;pack,1151</v>
      </c>
      <c r="M66" s="53" t="str">
        <f t="shared" si="48"/>
        <v>prop,211,1</v>
      </c>
      <c r="N66" s="53">
        <f t="shared" si="49"/>
        <v>250</v>
      </c>
      <c r="O66" s="53" t="str">
        <f t="shared" si="50"/>
        <v>prop,208,2;pack,1106;pack,1121;pack,1136;pack,1151</v>
      </c>
      <c r="P66" s="53" t="str">
        <f t="shared" si="51"/>
        <v>prop,208,2</v>
      </c>
      <c r="Q66" s="53">
        <f t="shared" si="52"/>
        <v>125</v>
      </c>
      <c r="R66" s="53" t="str">
        <f t="shared" si="53"/>
        <v>prop,212,1;pack,1106;pack,1121;pack,1136;pack,1151</v>
      </c>
      <c r="S66" s="53" t="str">
        <f t="shared" si="54"/>
        <v>prop,212,1</v>
      </c>
      <c r="T66" s="53">
        <f t="shared" si="55"/>
        <v>250</v>
      </c>
      <c r="U66" s="53" t="str">
        <f t="shared" si="56"/>
        <v>prop,209,2;pack,1106;pack,1121;pack,1136;pack,1151</v>
      </c>
      <c r="V66" s="53" t="str">
        <f t="shared" si="57"/>
        <v>prop,209,2</v>
      </c>
      <c r="W66" s="53">
        <f t="shared" si="58"/>
        <v>125</v>
      </c>
      <c r="X66" s="53" t="str">
        <f t="shared" si="59"/>
        <v>prop,213,1;pack,1106;pack,1121;pack,1136;pack,1151</v>
      </c>
      <c r="Y66" s="53" t="str">
        <f t="shared" si="60"/>
        <v>prop,213,1</v>
      </c>
      <c r="Z66" s="53">
        <f t="shared" si="61"/>
        <v>250</v>
      </c>
      <c r="AA66" s="53" t="str">
        <f t="shared" si="62"/>
        <v>prop,210,2;pack,1106;pack,1121;pack,1136;pack,1151</v>
      </c>
      <c r="AB66" s="53" t="str">
        <f t="shared" si="63"/>
        <v>prop,210,2</v>
      </c>
      <c r="AC66" s="53">
        <f t="shared" si="64"/>
        <v>125</v>
      </c>
      <c r="AD66" s="53" t="str">
        <f t="shared" si="65"/>
        <v>prop,214,1;pack,1106;pack,1121;pack,1136;pack,1151</v>
      </c>
      <c r="AE66" s="53" t="str">
        <f t="shared" si="66"/>
        <v>prop,214,1</v>
      </c>
      <c r="AF66" s="53">
        <f t="shared" si="67"/>
        <v>250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250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250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250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250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250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250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250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250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1000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0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0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prop,205,2;pack,1106;pack,1121;pack,1136;pack,1151</v>
      </c>
      <c r="CJ66" s="53" t="str">
        <f t="shared" si="123"/>
        <v>prop,205,2</v>
      </c>
      <c r="CK66" s="53">
        <f t="shared" si="124"/>
        <v>3000</v>
      </c>
      <c r="CL66" s="53" t="str">
        <f t="shared" si="125"/>
        <v>prop,204,5;pack,1106;pack,1121;pack,1136;pack,1151</v>
      </c>
      <c r="CM66" s="53" t="str">
        <f t="shared" si="126"/>
        <v>prop,204,5</v>
      </c>
      <c r="CN66" s="53">
        <f t="shared" si="127"/>
        <v>500</v>
      </c>
      <c r="CO66" s="53" t="str">
        <f>"stage_token,"&amp;INT(价值设定!M27*100)</f>
        <v>stage_token,1650</v>
      </c>
      <c r="CP66" s="53" t="str">
        <f t="shared" si="128"/>
        <v>stage_token,1650</v>
      </c>
      <c r="CQ66" s="53">
        <v>500</v>
      </c>
      <c r="CR66" s="53" t="s">
        <v>2329</v>
      </c>
      <c r="CS66" s="53" t="str">
        <f t="shared" si="129"/>
        <v>cash,110</v>
      </c>
      <c r="CT66" s="53">
        <v>100</v>
      </c>
      <c r="CU66" s="53" t="s">
        <v>2330</v>
      </c>
      <c r="CV66" s="53" t="str">
        <f t="shared" si="130"/>
        <v>prop,704,8</v>
      </c>
      <c r="CW66" s="53">
        <v>100</v>
      </c>
      <c r="CX66" s="53" t="str">
        <f t="shared" si="131"/>
        <v>MCN,4,3,1,1</v>
      </c>
      <c r="CY66" s="177" t="s">
        <v>2431</v>
      </c>
      <c r="CZ66" s="53">
        <f t="shared" si="132"/>
        <v>10</v>
      </c>
      <c r="DA66" s="53" t="str">
        <f t="shared" si="133"/>
        <v>prop,104,2</v>
      </c>
      <c r="DB66" s="53" t="str">
        <f t="shared" si="134"/>
        <v>prop,104,2</v>
      </c>
      <c r="DC66" s="53">
        <f t="shared" si="135"/>
        <v>0</v>
      </c>
      <c r="DE66" s="53">
        <v>1164</v>
      </c>
      <c r="DF66" s="56" t="str">
        <f t="shared" si="137"/>
        <v>prop,206,1|0;0|100</v>
      </c>
      <c r="DG66" s="73"/>
      <c r="DJ66" s="59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9"/>
      <c r="EC66" s="74"/>
      <c r="ED66" s="69"/>
      <c r="EE66" s="69"/>
      <c r="EF66" s="69"/>
    </row>
    <row r="67" spans="1:136" x14ac:dyDescent="0.15">
      <c r="A67" s="53">
        <f>怪物产出!A29</f>
        <v>26</v>
      </c>
      <c r="B67" s="53">
        <f>怪物产出!B29</f>
        <v>7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1000</v>
      </c>
      <c r="F67" s="145" t="str">
        <f t="shared" si="42"/>
        <v>MCN,3,3,1,1</v>
      </c>
      <c r="G67" s="177" t="s">
        <v>2429</v>
      </c>
      <c r="H67" s="53">
        <f t="shared" si="43"/>
        <v>1000</v>
      </c>
      <c r="I67" s="53" t="str">
        <f t="shared" si="44"/>
        <v>prop,207,2;pack,1106;pack,1121;pack,1136;pack,1151</v>
      </c>
      <c r="J67" s="53" t="str">
        <f t="shared" si="45"/>
        <v>prop,207,2</v>
      </c>
      <c r="K67" s="53">
        <f t="shared" si="46"/>
        <v>125</v>
      </c>
      <c r="L67" s="53" t="str">
        <f t="shared" si="47"/>
        <v>prop,211,1;pack,1106;pack,1121;pack,1136;pack,1151</v>
      </c>
      <c r="M67" s="53" t="str">
        <f t="shared" si="48"/>
        <v>prop,211,1</v>
      </c>
      <c r="N67" s="53">
        <f t="shared" si="49"/>
        <v>250</v>
      </c>
      <c r="O67" s="53" t="str">
        <f t="shared" si="50"/>
        <v>prop,208,2;pack,1106;pack,1121;pack,1136;pack,1151</v>
      </c>
      <c r="P67" s="53" t="str">
        <f t="shared" si="51"/>
        <v>prop,208,2</v>
      </c>
      <c r="Q67" s="53">
        <f t="shared" si="52"/>
        <v>125</v>
      </c>
      <c r="R67" s="53" t="str">
        <f t="shared" si="53"/>
        <v>prop,212,1;pack,1106;pack,1121;pack,1136;pack,1151</v>
      </c>
      <c r="S67" s="53" t="str">
        <f t="shared" si="54"/>
        <v>prop,212,1</v>
      </c>
      <c r="T67" s="53">
        <f t="shared" si="55"/>
        <v>250</v>
      </c>
      <c r="U67" s="53" t="str">
        <f t="shared" si="56"/>
        <v>prop,209,2;pack,1106;pack,1121;pack,1136;pack,1151</v>
      </c>
      <c r="V67" s="53" t="str">
        <f t="shared" si="57"/>
        <v>prop,209,2</v>
      </c>
      <c r="W67" s="53">
        <f t="shared" si="58"/>
        <v>125</v>
      </c>
      <c r="X67" s="53" t="str">
        <f t="shared" si="59"/>
        <v>prop,213,1;pack,1106;pack,1121;pack,1136;pack,1151</v>
      </c>
      <c r="Y67" s="53" t="str">
        <f t="shared" si="60"/>
        <v>prop,213,1</v>
      </c>
      <c r="Z67" s="53">
        <f t="shared" si="61"/>
        <v>250</v>
      </c>
      <c r="AA67" s="53" t="str">
        <f t="shared" si="62"/>
        <v>prop,210,2;pack,1106;pack,1121;pack,1136;pack,1151</v>
      </c>
      <c r="AB67" s="53" t="str">
        <f t="shared" si="63"/>
        <v>prop,210,2</v>
      </c>
      <c r="AC67" s="53">
        <f t="shared" si="64"/>
        <v>125</v>
      </c>
      <c r="AD67" s="53" t="str">
        <f t="shared" si="65"/>
        <v>prop,214,1;pack,1106;pack,1121;pack,1136;pack,1151</v>
      </c>
      <c r="AE67" s="53" t="str">
        <f t="shared" si="66"/>
        <v>prop,214,1</v>
      </c>
      <c r="AF67" s="53">
        <f t="shared" si="67"/>
        <v>250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250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250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250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250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250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250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250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250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1000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0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0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prop,205,2;pack,1106;pack,1121;pack,1136;pack,1151</v>
      </c>
      <c r="CJ67" s="53" t="str">
        <f t="shared" si="123"/>
        <v>prop,205,2</v>
      </c>
      <c r="CK67" s="53">
        <f t="shared" si="124"/>
        <v>3000</v>
      </c>
      <c r="CL67" s="53" t="str">
        <f t="shared" si="125"/>
        <v>prop,204,5;pack,1106;pack,1121;pack,1136;pack,1151</v>
      </c>
      <c r="CM67" s="53" t="str">
        <f t="shared" si="126"/>
        <v>prop,204,5</v>
      </c>
      <c r="CN67" s="53">
        <f t="shared" si="127"/>
        <v>500</v>
      </c>
      <c r="CO67" s="53" t="str">
        <f>"stage_token,"&amp;INT(价值设定!M28*100)</f>
        <v>stage_token,1660</v>
      </c>
      <c r="CP67" s="53" t="str">
        <f t="shared" si="128"/>
        <v>stage_token,1660</v>
      </c>
      <c r="CQ67" s="53">
        <v>500</v>
      </c>
      <c r="CR67" s="53" t="s">
        <v>2329</v>
      </c>
      <c r="CS67" s="53" t="str">
        <f t="shared" si="129"/>
        <v>cash,110</v>
      </c>
      <c r="CT67" s="53">
        <v>100</v>
      </c>
      <c r="CU67" s="53" t="s">
        <v>2330</v>
      </c>
      <c r="CV67" s="53" t="str">
        <f t="shared" si="130"/>
        <v>prop,704,8</v>
      </c>
      <c r="CW67" s="53">
        <v>100</v>
      </c>
      <c r="CX67" s="53" t="str">
        <f t="shared" si="131"/>
        <v>MCN,4,3,1,1</v>
      </c>
      <c r="CY67" s="177" t="s">
        <v>2431</v>
      </c>
      <c r="CZ67" s="53">
        <f t="shared" si="132"/>
        <v>10</v>
      </c>
      <c r="DA67" s="53" t="str">
        <f t="shared" si="133"/>
        <v>prop,104,2</v>
      </c>
      <c r="DB67" s="53" t="str">
        <f t="shared" si="134"/>
        <v>prop,104,2</v>
      </c>
      <c r="DC67" s="53">
        <f t="shared" si="135"/>
        <v>0</v>
      </c>
      <c r="DE67" s="53">
        <v>1165</v>
      </c>
      <c r="DF67" s="56" t="str">
        <f t="shared" si="137"/>
        <v>prop,206,1|0;0|100</v>
      </c>
      <c r="DG67" s="73"/>
      <c r="DJ67" s="59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59"/>
      <c r="EC67" s="74"/>
      <c r="ED67" s="74"/>
      <c r="EE67" s="69"/>
      <c r="EF67" s="69"/>
    </row>
    <row r="68" spans="1:136" x14ac:dyDescent="0.15">
      <c r="A68" s="53">
        <f>怪物产出!A30</f>
        <v>27</v>
      </c>
      <c r="B68" s="53">
        <f>怪物产出!B30</f>
        <v>7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1000</v>
      </c>
      <c r="F68" s="145" t="str">
        <f t="shared" si="42"/>
        <v>MCN,3,3,1,1</v>
      </c>
      <c r="G68" s="177" t="s">
        <v>2429</v>
      </c>
      <c r="H68" s="53">
        <f t="shared" si="43"/>
        <v>1000</v>
      </c>
      <c r="I68" s="53" t="str">
        <f t="shared" si="44"/>
        <v>prop,207,2;pack,1106;pack,1121;pack,1136;pack,1151</v>
      </c>
      <c r="J68" s="53" t="str">
        <f t="shared" si="45"/>
        <v>prop,207,2</v>
      </c>
      <c r="K68" s="53">
        <f t="shared" si="46"/>
        <v>125</v>
      </c>
      <c r="L68" s="53" t="str">
        <f t="shared" si="47"/>
        <v>prop,211,1;pack,1106;pack,1121;pack,1136;pack,1151</v>
      </c>
      <c r="M68" s="53" t="str">
        <f t="shared" si="48"/>
        <v>prop,211,1</v>
      </c>
      <c r="N68" s="53">
        <f t="shared" si="49"/>
        <v>250</v>
      </c>
      <c r="O68" s="53" t="str">
        <f t="shared" si="50"/>
        <v>prop,208,2;pack,1106;pack,1121;pack,1136;pack,1151</v>
      </c>
      <c r="P68" s="53" t="str">
        <f t="shared" si="51"/>
        <v>prop,208,2</v>
      </c>
      <c r="Q68" s="53">
        <f t="shared" si="52"/>
        <v>125</v>
      </c>
      <c r="R68" s="53" t="str">
        <f t="shared" si="53"/>
        <v>prop,212,1;pack,1106;pack,1121;pack,1136;pack,1151</v>
      </c>
      <c r="S68" s="53" t="str">
        <f t="shared" si="54"/>
        <v>prop,212,1</v>
      </c>
      <c r="T68" s="53">
        <f t="shared" si="55"/>
        <v>250</v>
      </c>
      <c r="U68" s="53" t="str">
        <f t="shared" si="56"/>
        <v>prop,209,2;pack,1106;pack,1121;pack,1136;pack,1151</v>
      </c>
      <c r="V68" s="53" t="str">
        <f t="shared" si="57"/>
        <v>prop,209,2</v>
      </c>
      <c r="W68" s="53">
        <f t="shared" si="58"/>
        <v>125</v>
      </c>
      <c r="X68" s="53" t="str">
        <f t="shared" si="59"/>
        <v>prop,213,1;pack,1106;pack,1121;pack,1136;pack,1151</v>
      </c>
      <c r="Y68" s="53" t="str">
        <f t="shared" si="60"/>
        <v>prop,213,1</v>
      </c>
      <c r="Z68" s="53">
        <f t="shared" si="61"/>
        <v>250</v>
      </c>
      <c r="AA68" s="53" t="str">
        <f t="shared" si="62"/>
        <v>prop,210,2;pack,1106;pack,1121;pack,1136;pack,1151</v>
      </c>
      <c r="AB68" s="53" t="str">
        <f t="shared" si="63"/>
        <v>prop,210,2</v>
      </c>
      <c r="AC68" s="53">
        <f t="shared" si="64"/>
        <v>125</v>
      </c>
      <c r="AD68" s="53" t="str">
        <f t="shared" si="65"/>
        <v>prop,214,1;pack,1106;pack,1121;pack,1136;pack,1151</v>
      </c>
      <c r="AE68" s="53" t="str">
        <f t="shared" si="66"/>
        <v>prop,214,1</v>
      </c>
      <c r="AF68" s="53">
        <f t="shared" si="67"/>
        <v>250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250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250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250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250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250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250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250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250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1000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0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0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prop,205,2;pack,1106;pack,1121;pack,1136;pack,1151</v>
      </c>
      <c r="CJ68" s="53" t="str">
        <f t="shared" si="123"/>
        <v>prop,205,2</v>
      </c>
      <c r="CK68" s="53">
        <f t="shared" si="124"/>
        <v>3000</v>
      </c>
      <c r="CL68" s="53" t="str">
        <f t="shared" si="125"/>
        <v>prop,204,5;pack,1106;pack,1121;pack,1136;pack,1151</v>
      </c>
      <c r="CM68" s="53" t="str">
        <f t="shared" si="126"/>
        <v>prop,204,5</v>
      </c>
      <c r="CN68" s="53">
        <f t="shared" si="127"/>
        <v>500</v>
      </c>
      <c r="CO68" s="53" t="str">
        <f>"stage_token,"&amp;INT(价值设定!M29*100)</f>
        <v>stage_token,1670</v>
      </c>
      <c r="CP68" s="53" t="str">
        <f t="shared" si="128"/>
        <v>stage_token,1670</v>
      </c>
      <c r="CQ68" s="53">
        <v>500</v>
      </c>
      <c r="CR68" s="53" t="s">
        <v>2329</v>
      </c>
      <c r="CS68" s="53" t="str">
        <f t="shared" si="129"/>
        <v>cash,110</v>
      </c>
      <c r="CT68" s="53">
        <v>100</v>
      </c>
      <c r="CU68" s="53" t="s">
        <v>2330</v>
      </c>
      <c r="CV68" s="53" t="str">
        <f t="shared" si="130"/>
        <v>prop,704,8</v>
      </c>
      <c r="CW68" s="53">
        <v>100</v>
      </c>
      <c r="CX68" s="53" t="str">
        <f t="shared" si="131"/>
        <v>MCN,4,3,1,1</v>
      </c>
      <c r="CY68" s="177" t="s">
        <v>2431</v>
      </c>
      <c r="CZ68" s="53">
        <f t="shared" si="132"/>
        <v>10</v>
      </c>
      <c r="DA68" s="53" t="str">
        <f t="shared" si="133"/>
        <v>prop,104,2</v>
      </c>
      <c r="DB68" s="53" t="str">
        <f t="shared" si="134"/>
        <v>prop,104,2</v>
      </c>
      <c r="DC68" s="53">
        <f t="shared" si="135"/>
        <v>0</v>
      </c>
      <c r="DE68" s="53">
        <v>1166</v>
      </c>
      <c r="DF68" s="56" t="str">
        <f t="shared" si="137"/>
        <v>prop,206,1|0;0|100</v>
      </c>
      <c r="DG68" s="78"/>
      <c r="DJ68" s="59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59"/>
      <c r="EC68" s="119"/>
      <c r="ED68" s="69"/>
      <c r="EE68" s="69"/>
      <c r="EF68" s="69"/>
    </row>
    <row r="69" spans="1:136" x14ac:dyDescent="0.15">
      <c r="A69" s="53">
        <f>怪物产出!A31</f>
        <v>28</v>
      </c>
      <c r="B69" s="53">
        <f>怪物产出!B31</f>
        <v>7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1000</v>
      </c>
      <c r="F69" s="145" t="str">
        <f t="shared" si="42"/>
        <v>MCN,3,3,1,1</v>
      </c>
      <c r="G69" s="177" t="s">
        <v>2429</v>
      </c>
      <c r="H69" s="53">
        <f t="shared" si="43"/>
        <v>1000</v>
      </c>
      <c r="I69" s="53" t="str">
        <f t="shared" si="44"/>
        <v>prop,207,2;pack,1106;pack,1121;pack,1136;pack,1151</v>
      </c>
      <c r="J69" s="53" t="str">
        <f t="shared" si="45"/>
        <v>prop,207,2</v>
      </c>
      <c r="K69" s="53">
        <f t="shared" si="46"/>
        <v>125</v>
      </c>
      <c r="L69" s="53" t="str">
        <f t="shared" si="47"/>
        <v>prop,211,1;pack,1106;pack,1121;pack,1136;pack,1151</v>
      </c>
      <c r="M69" s="53" t="str">
        <f t="shared" si="48"/>
        <v>prop,211,1</v>
      </c>
      <c r="N69" s="53">
        <f t="shared" si="49"/>
        <v>250</v>
      </c>
      <c r="O69" s="53" t="str">
        <f t="shared" si="50"/>
        <v>prop,208,2;pack,1106;pack,1121;pack,1136;pack,1151</v>
      </c>
      <c r="P69" s="53" t="str">
        <f t="shared" si="51"/>
        <v>prop,208,2</v>
      </c>
      <c r="Q69" s="53">
        <f t="shared" si="52"/>
        <v>125</v>
      </c>
      <c r="R69" s="53" t="str">
        <f t="shared" si="53"/>
        <v>prop,212,1;pack,1106;pack,1121;pack,1136;pack,1151</v>
      </c>
      <c r="S69" s="53" t="str">
        <f t="shared" si="54"/>
        <v>prop,212,1</v>
      </c>
      <c r="T69" s="53">
        <f t="shared" si="55"/>
        <v>250</v>
      </c>
      <c r="U69" s="53" t="str">
        <f t="shared" si="56"/>
        <v>prop,209,2;pack,1106;pack,1121;pack,1136;pack,1151</v>
      </c>
      <c r="V69" s="53" t="str">
        <f t="shared" si="57"/>
        <v>prop,209,2</v>
      </c>
      <c r="W69" s="53">
        <f t="shared" si="58"/>
        <v>125</v>
      </c>
      <c r="X69" s="53" t="str">
        <f t="shared" si="59"/>
        <v>prop,213,1;pack,1106;pack,1121;pack,1136;pack,1151</v>
      </c>
      <c r="Y69" s="53" t="str">
        <f t="shared" si="60"/>
        <v>prop,213,1</v>
      </c>
      <c r="Z69" s="53">
        <f t="shared" si="61"/>
        <v>250</v>
      </c>
      <c r="AA69" s="53" t="str">
        <f t="shared" si="62"/>
        <v>prop,210,2;pack,1106;pack,1121;pack,1136;pack,1151</v>
      </c>
      <c r="AB69" s="53" t="str">
        <f t="shared" si="63"/>
        <v>prop,210,2</v>
      </c>
      <c r="AC69" s="53">
        <f t="shared" si="64"/>
        <v>125</v>
      </c>
      <c r="AD69" s="53" t="str">
        <f t="shared" si="65"/>
        <v>prop,214,1;pack,1106;pack,1121;pack,1136;pack,1151</v>
      </c>
      <c r="AE69" s="53" t="str">
        <f t="shared" si="66"/>
        <v>prop,214,1</v>
      </c>
      <c r="AF69" s="53">
        <f t="shared" si="67"/>
        <v>250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250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250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250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250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250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250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250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250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1000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0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0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prop,205,2;pack,1106;pack,1121;pack,1136;pack,1151</v>
      </c>
      <c r="CJ69" s="53" t="str">
        <f t="shared" si="123"/>
        <v>prop,205,2</v>
      </c>
      <c r="CK69" s="53">
        <f t="shared" si="124"/>
        <v>3000</v>
      </c>
      <c r="CL69" s="53" t="str">
        <f t="shared" si="125"/>
        <v>prop,204,5;pack,1106;pack,1121;pack,1136;pack,1151</v>
      </c>
      <c r="CM69" s="53" t="str">
        <f t="shared" si="126"/>
        <v>prop,204,5</v>
      </c>
      <c r="CN69" s="53">
        <f t="shared" si="127"/>
        <v>500</v>
      </c>
      <c r="CO69" s="53" t="str">
        <f>"stage_token,"&amp;INT(价值设定!M30*100)</f>
        <v>stage_token,1680</v>
      </c>
      <c r="CP69" s="53" t="str">
        <f t="shared" si="128"/>
        <v>stage_token,1680</v>
      </c>
      <c r="CQ69" s="53">
        <v>500</v>
      </c>
      <c r="CR69" s="53" t="s">
        <v>2329</v>
      </c>
      <c r="CS69" s="53" t="str">
        <f t="shared" si="129"/>
        <v>cash,110</v>
      </c>
      <c r="CT69" s="53">
        <v>100</v>
      </c>
      <c r="CU69" s="53" t="s">
        <v>2330</v>
      </c>
      <c r="CV69" s="53" t="str">
        <f t="shared" si="130"/>
        <v>prop,704,8</v>
      </c>
      <c r="CW69" s="53">
        <v>100</v>
      </c>
      <c r="CX69" s="53" t="str">
        <f t="shared" si="131"/>
        <v>MCN,4,3,1,1</v>
      </c>
      <c r="CY69" s="177" t="s">
        <v>2431</v>
      </c>
      <c r="CZ69" s="53">
        <f t="shared" si="132"/>
        <v>10</v>
      </c>
      <c r="DA69" s="53" t="str">
        <f t="shared" si="133"/>
        <v>prop,104,2</v>
      </c>
      <c r="DB69" s="53" t="str">
        <f t="shared" si="134"/>
        <v>prop,104,2</v>
      </c>
      <c r="DC69" s="53">
        <f t="shared" si="135"/>
        <v>0</v>
      </c>
      <c r="DE69" s="53">
        <v>1167</v>
      </c>
      <c r="DF69" s="56" t="str">
        <f t="shared" si="137"/>
        <v>prop,206,1|0;0|100</v>
      </c>
      <c r="DG69" s="78"/>
      <c r="DJ69" s="59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59"/>
      <c r="EC69" s="74"/>
      <c r="ED69" s="69"/>
      <c r="EE69" s="69"/>
      <c r="EF69" s="69"/>
    </row>
    <row r="70" spans="1:136" x14ac:dyDescent="0.15">
      <c r="A70" s="53">
        <f>怪物产出!A32</f>
        <v>29</v>
      </c>
      <c r="B70" s="53">
        <f>怪物产出!B32</f>
        <v>7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1000</v>
      </c>
      <c r="F70" s="145" t="str">
        <f t="shared" si="42"/>
        <v>MCN,3,3,1,1</v>
      </c>
      <c r="G70" s="177" t="s">
        <v>2429</v>
      </c>
      <c r="H70" s="53">
        <f t="shared" si="43"/>
        <v>1000</v>
      </c>
      <c r="I70" s="53" t="str">
        <f t="shared" si="44"/>
        <v>prop,207,2;pack,1106;pack,1121;pack,1136;pack,1151</v>
      </c>
      <c r="J70" s="53" t="str">
        <f t="shared" si="45"/>
        <v>prop,207,2</v>
      </c>
      <c r="K70" s="53">
        <f t="shared" si="46"/>
        <v>125</v>
      </c>
      <c r="L70" s="53" t="str">
        <f t="shared" si="47"/>
        <v>prop,211,1;pack,1106;pack,1121;pack,1136;pack,1151</v>
      </c>
      <c r="M70" s="53" t="str">
        <f t="shared" si="48"/>
        <v>prop,211,1</v>
      </c>
      <c r="N70" s="53">
        <f t="shared" si="49"/>
        <v>250</v>
      </c>
      <c r="O70" s="53" t="str">
        <f t="shared" si="50"/>
        <v>prop,208,2;pack,1106;pack,1121;pack,1136;pack,1151</v>
      </c>
      <c r="P70" s="53" t="str">
        <f t="shared" si="51"/>
        <v>prop,208,2</v>
      </c>
      <c r="Q70" s="53">
        <f t="shared" si="52"/>
        <v>125</v>
      </c>
      <c r="R70" s="53" t="str">
        <f t="shared" si="53"/>
        <v>prop,212,1;pack,1106;pack,1121;pack,1136;pack,1151</v>
      </c>
      <c r="S70" s="53" t="str">
        <f t="shared" si="54"/>
        <v>prop,212,1</v>
      </c>
      <c r="T70" s="53">
        <f t="shared" si="55"/>
        <v>250</v>
      </c>
      <c r="U70" s="53" t="str">
        <f t="shared" si="56"/>
        <v>prop,209,2;pack,1106;pack,1121;pack,1136;pack,1151</v>
      </c>
      <c r="V70" s="53" t="str">
        <f t="shared" si="57"/>
        <v>prop,209,2</v>
      </c>
      <c r="W70" s="53">
        <f t="shared" si="58"/>
        <v>125</v>
      </c>
      <c r="X70" s="53" t="str">
        <f t="shared" si="59"/>
        <v>prop,213,1;pack,1106;pack,1121;pack,1136;pack,1151</v>
      </c>
      <c r="Y70" s="53" t="str">
        <f t="shared" si="60"/>
        <v>prop,213,1</v>
      </c>
      <c r="Z70" s="53">
        <f t="shared" si="61"/>
        <v>250</v>
      </c>
      <c r="AA70" s="53" t="str">
        <f t="shared" si="62"/>
        <v>prop,210,2;pack,1106;pack,1121;pack,1136;pack,1151</v>
      </c>
      <c r="AB70" s="53" t="str">
        <f t="shared" si="63"/>
        <v>prop,210,2</v>
      </c>
      <c r="AC70" s="53">
        <f t="shared" si="64"/>
        <v>125</v>
      </c>
      <c r="AD70" s="53" t="str">
        <f t="shared" si="65"/>
        <v>prop,214,1;pack,1106;pack,1121;pack,1136;pack,1151</v>
      </c>
      <c r="AE70" s="53" t="str">
        <f t="shared" si="66"/>
        <v>prop,214,1</v>
      </c>
      <c r="AF70" s="53">
        <f t="shared" si="67"/>
        <v>250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250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250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250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250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250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250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250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250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1000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0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0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prop,205,2;pack,1106;pack,1121;pack,1136;pack,1151</v>
      </c>
      <c r="CJ70" s="53" t="str">
        <f t="shared" si="123"/>
        <v>prop,205,2</v>
      </c>
      <c r="CK70" s="53">
        <f t="shared" si="124"/>
        <v>3000</v>
      </c>
      <c r="CL70" s="53" t="str">
        <f t="shared" si="125"/>
        <v>prop,204,5;pack,1106;pack,1121;pack,1136;pack,1151</v>
      </c>
      <c r="CM70" s="53" t="str">
        <f t="shared" si="126"/>
        <v>prop,204,5</v>
      </c>
      <c r="CN70" s="53">
        <f t="shared" si="127"/>
        <v>500</v>
      </c>
      <c r="CO70" s="53" t="str">
        <f>"stage_token,"&amp;INT(价值设定!M31*100)</f>
        <v>stage_token,1690</v>
      </c>
      <c r="CP70" s="53" t="str">
        <f t="shared" si="128"/>
        <v>stage_token,1690</v>
      </c>
      <c r="CQ70" s="53">
        <v>500</v>
      </c>
      <c r="CR70" s="53" t="s">
        <v>2329</v>
      </c>
      <c r="CS70" s="53" t="str">
        <f t="shared" si="129"/>
        <v>cash,110</v>
      </c>
      <c r="CT70" s="53">
        <v>100</v>
      </c>
      <c r="CU70" s="53" t="s">
        <v>2330</v>
      </c>
      <c r="CV70" s="53" t="str">
        <f t="shared" si="130"/>
        <v>prop,704,8</v>
      </c>
      <c r="CW70" s="53">
        <v>100</v>
      </c>
      <c r="CX70" s="53" t="str">
        <f t="shared" si="131"/>
        <v>MCN,4,3,1,1</v>
      </c>
      <c r="CY70" s="177" t="s">
        <v>2431</v>
      </c>
      <c r="CZ70" s="53">
        <f t="shared" si="132"/>
        <v>10</v>
      </c>
      <c r="DA70" s="53" t="str">
        <f t="shared" si="133"/>
        <v>prop,104,2</v>
      </c>
      <c r="DB70" s="53" t="str">
        <f t="shared" si="134"/>
        <v>prop,104,2</v>
      </c>
      <c r="DC70" s="53">
        <f t="shared" si="135"/>
        <v>0</v>
      </c>
      <c r="DE70" s="53">
        <v>1168</v>
      </c>
      <c r="DF70" s="56" t="str">
        <f t="shared" si="137"/>
        <v>prop,206,1|0;0|100</v>
      </c>
      <c r="DG70" s="78"/>
      <c r="DJ70" s="59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59"/>
      <c r="EC70" s="74"/>
      <c r="ED70" s="74"/>
      <c r="EE70" s="69"/>
      <c r="EF70" s="69"/>
    </row>
    <row r="71" spans="1:136" x14ac:dyDescent="0.15">
      <c r="A71" s="53">
        <f>怪物产出!A33</f>
        <v>30</v>
      </c>
      <c r="B71" s="53">
        <f>怪物产出!B33</f>
        <v>8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1000</v>
      </c>
      <c r="F71" s="145" t="str">
        <f t="shared" si="42"/>
        <v>MCN,3,3,1,1</v>
      </c>
      <c r="G71" s="177" t="s">
        <v>2429</v>
      </c>
      <c r="H71" s="53">
        <f t="shared" si="43"/>
        <v>1000</v>
      </c>
      <c r="I71" s="53" t="str">
        <f t="shared" si="44"/>
        <v>prop,207,2;pack,1107;pack,1122;pack,1137;pack,1152</v>
      </c>
      <c r="J71" s="53" t="str">
        <f t="shared" si="45"/>
        <v>prop,207,2</v>
      </c>
      <c r="K71" s="53">
        <f t="shared" si="46"/>
        <v>0</v>
      </c>
      <c r="L71" s="53" t="str">
        <f t="shared" si="47"/>
        <v>prop,211,1;pack,1107;pack,1122;pack,1137;pack,1152</v>
      </c>
      <c r="M71" s="53" t="str">
        <f t="shared" si="48"/>
        <v>prop,211,1</v>
      </c>
      <c r="N71" s="53">
        <f t="shared" si="49"/>
        <v>250</v>
      </c>
      <c r="O71" s="53" t="str">
        <f t="shared" si="50"/>
        <v>prop,208,2;pack,1107;pack,1122;pack,1137;pack,1152</v>
      </c>
      <c r="P71" s="53" t="str">
        <f t="shared" si="51"/>
        <v>prop,208,2</v>
      </c>
      <c r="Q71" s="53">
        <f t="shared" si="52"/>
        <v>0</v>
      </c>
      <c r="R71" s="53" t="str">
        <f t="shared" si="53"/>
        <v>prop,212,1;pack,1107;pack,1122;pack,1137;pack,1152</v>
      </c>
      <c r="S71" s="53" t="str">
        <f t="shared" si="54"/>
        <v>prop,212,1</v>
      </c>
      <c r="T71" s="53">
        <f t="shared" si="55"/>
        <v>250</v>
      </c>
      <c r="U71" s="53" t="str">
        <f t="shared" si="56"/>
        <v>prop,209,2;pack,1107;pack,1122;pack,1137;pack,1152</v>
      </c>
      <c r="V71" s="53" t="str">
        <f t="shared" si="57"/>
        <v>prop,209,2</v>
      </c>
      <c r="W71" s="53">
        <f t="shared" si="58"/>
        <v>0</v>
      </c>
      <c r="X71" s="53" t="str">
        <f t="shared" si="59"/>
        <v>prop,213,1;pack,1107;pack,1122;pack,1137;pack,1152</v>
      </c>
      <c r="Y71" s="53" t="str">
        <f t="shared" si="60"/>
        <v>prop,213,1</v>
      </c>
      <c r="Z71" s="53">
        <f t="shared" si="61"/>
        <v>250</v>
      </c>
      <c r="AA71" s="53" t="str">
        <f t="shared" si="62"/>
        <v>prop,210,2;pack,1107;pack,1122;pack,1137;pack,1152</v>
      </c>
      <c r="AB71" s="53" t="str">
        <f t="shared" si="63"/>
        <v>prop,210,2</v>
      </c>
      <c r="AC71" s="53">
        <f t="shared" si="64"/>
        <v>0</v>
      </c>
      <c r="AD71" s="53" t="str">
        <f t="shared" si="65"/>
        <v>prop,214,1;pack,1107;pack,1122;pack,1137;pack,1152</v>
      </c>
      <c r="AE71" s="53" t="str">
        <f t="shared" si="66"/>
        <v>prop,214,1</v>
      </c>
      <c r="AF71" s="53">
        <f t="shared" si="67"/>
        <v>250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125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625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125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625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125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625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125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625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200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1800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0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0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prop,206,1;pack,1107;pack,1122;pack,1137;pack,1152</v>
      </c>
      <c r="CJ71" s="53" t="str">
        <f t="shared" si="123"/>
        <v>prop,206,1</v>
      </c>
      <c r="CK71" s="53">
        <f t="shared" si="124"/>
        <v>1200</v>
      </c>
      <c r="CL71" s="53" t="str">
        <f t="shared" si="125"/>
        <v>prop,205,3;pack,1107;pack,1122;pack,1137;pack,1152</v>
      </c>
      <c r="CM71" s="53" t="str">
        <f t="shared" si="126"/>
        <v>prop,205,3</v>
      </c>
      <c r="CN71" s="53">
        <f t="shared" si="127"/>
        <v>300</v>
      </c>
      <c r="CO71" s="53" t="str">
        <f>"stage_token,"&amp;INT(价值设定!M32*100)</f>
        <v>stage_token,1700</v>
      </c>
      <c r="CP71" s="53" t="str">
        <f t="shared" si="128"/>
        <v>stage_token,1700</v>
      </c>
      <c r="CQ71" s="53">
        <v>500</v>
      </c>
      <c r="CR71" s="53" t="s">
        <v>2329</v>
      </c>
      <c r="CS71" s="53" t="str">
        <f t="shared" si="129"/>
        <v>cash,110</v>
      </c>
      <c r="CT71" s="53">
        <v>100</v>
      </c>
      <c r="CU71" s="53" t="s">
        <v>2330</v>
      </c>
      <c r="CV71" s="53" t="str">
        <f t="shared" si="130"/>
        <v>prop,704,8</v>
      </c>
      <c r="CW71" s="53">
        <v>100</v>
      </c>
      <c r="CX71" s="53" t="str">
        <f t="shared" si="131"/>
        <v>MCN,4,3,1,1</v>
      </c>
      <c r="CY71" s="177" t="s">
        <v>2431</v>
      </c>
      <c r="CZ71" s="53">
        <f t="shared" si="132"/>
        <v>15</v>
      </c>
      <c r="DA71" s="53" t="str">
        <f t="shared" si="133"/>
        <v>prop,104,2</v>
      </c>
      <c r="DB71" s="53" t="str">
        <f t="shared" si="134"/>
        <v>prop,104,2</v>
      </c>
      <c r="DC71" s="53">
        <f t="shared" si="135"/>
        <v>500</v>
      </c>
      <c r="DE71" s="53">
        <v>1169</v>
      </c>
      <c r="DF71" s="56" t="str">
        <f t="shared" si="137"/>
        <v>prop,206,1|0;0|100</v>
      </c>
      <c r="DG71" s="73"/>
      <c r="DJ71" s="73"/>
      <c r="DK71" s="58"/>
      <c r="DL71" s="58"/>
      <c r="DM71" s="58"/>
      <c r="DN71" s="73"/>
      <c r="DO71" s="73"/>
      <c r="DP71" s="73"/>
      <c r="DQ71" s="73"/>
      <c r="DR71" s="73"/>
      <c r="DS71" s="73"/>
      <c r="DT71" s="73"/>
      <c r="DU71" s="73"/>
      <c r="DV71" s="73"/>
      <c r="DW71" s="73"/>
      <c r="DX71" s="73"/>
      <c r="DY71" s="73"/>
      <c r="DZ71" s="73"/>
      <c r="EA71" s="73"/>
      <c r="EB71" s="73"/>
      <c r="EC71" s="73"/>
    </row>
    <row r="72" spans="1:136" x14ac:dyDescent="0.15">
      <c r="A72" s="53">
        <f>怪物产出!A34</f>
        <v>31</v>
      </c>
      <c r="B72" s="53">
        <f>怪物产出!B34</f>
        <v>8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1000</v>
      </c>
      <c r="F72" s="145" t="str">
        <f t="shared" si="42"/>
        <v>MCN,3,3,1,1</v>
      </c>
      <c r="G72" s="177" t="s">
        <v>2429</v>
      </c>
      <c r="H72" s="53">
        <f t="shared" si="43"/>
        <v>1000</v>
      </c>
      <c r="I72" s="53" t="str">
        <f t="shared" si="44"/>
        <v>prop,207,2;pack,1107;pack,1122;pack,1137;pack,1152</v>
      </c>
      <c r="J72" s="53" t="str">
        <f t="shared" si="45"/>
        <v>prop,207,2</v>
      </c>
      <c r="K72" s="53">
        <f t="shared" si="46"/>
        <v>0</v>
      </c>
      <c r="L72" s="53" t="str">
        <f t="shared" si="47"/>
        <v>prop,211,1;pack,1107;pack,1122;pack,1137;pack,1152</v>
      </c>
      <c r="M72" s="53" t="str">
        <f t="shared" si="48"/>
        <v>prop,211,1</v>
      </c>
      <c r="N72" s="53">
        <f t="shared" si="49"/>
        <v>250</v>
      </c>
      <c r="O72" s="53" t="str">
        <f t="shared" si="50"/>
        <v>prop,208,2;pack,1107;pack,1122;pack,1137;pack,1152</v>
      </c>
      <c r="P72" s="53" t="str">
        <f t="shared" si="51"/>
        <v>prop,208,2</v>
      </c>
      <c r="Q72" s="53">
        <f t="shared" si="52"/>
        <v>0</v>
      </c>
      <c r="R72" s="53" t="str">
        <f t="shared" si="53"/>
        <v>prop,212,1;pack,1107;pack,1122;pack,1137;pack,1152</v>
      </c>
      <c r="S72" s="53" t="str">
        <f t="shared" si="54"/>
        <v>prop,212,1</v>
      </c>
      <c r="T72" s="53">
        <f t="shared" si="55"/>
        <v>250</v>
      </c>
      <c r="U72" s="53" t="str">
        <f t="shared" si="56"/>
        <v>prop,209,2;pack,1107;pack,1122;pack,1137;pack,1152</v>
      </c>
      <c r="V72" s="53" t="str">
        <f t="shared" si="57"/>
        <v>prop,209,2</v>
      </c>
      <c r="W72" s="53">
        <f t="shared" si="58"/>
        <v>0</v>
      </c>
      <c r="X72" s="53" t="str">
        <f t="shared" si="59"/>
        <v>prop,213,1;pack,1107;pack,1122;pack,1137;pack,1152</v>
      </c>
      <c r="Y72" s="53" t="str">
        <f t="shared" si="60"/>
        <v>prop,213,1</v>
      </c>
      <c r="Z72" s="53">
        <f t="shared" si="61"/>
        <v>250</v>
      </c>
      <c r="AA72" s="53" t="str">
        <f t="shared" si="62"/>
        <v>prop,210,2;pack,1107;pack,1122;pack,1137;pack,1152</v>
      </c>
      <c r="AB72" s="53" t="str">
        <f t="shared" si="63"/>
        <v>prop,210,2</v>
      </c>
      <c r="AC72" s="53">
        <f t="shared" si="64"/>
        <v>0</v>
      </c>
      <c r="AD72" s="53" t="str">
        <f t="shared" si="65"/>
        <v>prop,214,1;pack,1107;pack,1122;pack,1137;pack,1152</v>
      </c>
      <c r="AE72" s="53" t="str">
        <f t="shared" si="66"/>
        <v>prop,214,1</v>
      </c>
      <c r="AF72" s="53">
        <f t="shared" si="67"/>
        <v>250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125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625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125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625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125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625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125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625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200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1800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0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0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prop,206,1;pack,1107;pack,1122;pack,1137;pack,1152</v>
      </c>
      <c r="CJ72" s="53" t="str">
        <f t="shared" si="123"/>
        <v>prop,206,1</v>
      </c>
      <c r="CK72" s="53">
        <f t="shared" si="124"/>
        <v>1200</v>
      </c>
      <c r="CL72" s="53" t="str">
        <f t="shared" si="125"/>
        <v>prop,205,3;pack,1107;pack,1122;pack,1137;pack,1152</v>
      </c>
      <c r="CM72" s="53" t="str">
        <f t="shared" si="126"/>
        <v>prop,205,3</v>
      </c>
      <c r="CN72" s="53">
        <f t="shared" si="127"/>
        <v>300</v>
      </c>
      <c r="CO72" s="53" t="str">
        <f>"stage_token,"&amp;INT(价值设定!M33*100)</f>
        <v>stage_token,1710</v>
      </c>
      <c r="CP72" s="53" t="str">
        <f t="shared" si="128"/>
        <v>stage_token,1710</v>
      </c>
      <c r="CQ72" s="53">
        <v>500</v>
      </c>
      <c r="CR72" s="53" t="s">
        <v>2329</v>
      </c>
      <c r="CS72" s="53" t="str">
        <f t="shared" si="129"/>
        <v>cash,110</v>
      </c>
      <c r="CT72" s="53">
        <v>100</v>
      </c>
      <c r="CU72" s="53" t="s">
        <v>2330</v>
      </c>
      <c r="CV72" s="53" t="str">
        <f t="shared" si="130"/>
        <v>prop,704,8</v>
      </c>
      <c r="CW72" s="53">
        <v>100</v>
      </c>
      <c r="CX72" s="53" t="str">
        <f t="shared" si="131"/>
        <v>MCN,4,3,1,1</v>
      </c>
      <c r="CY72" s="177" t="s">
        <v>2431</v>
      </c>
      <c r="CZ72" s="53">
        <f t="shared" si="132"/>
        <v>15</v>
      </c>
      <c r="DA72" s="53" t="str">
        <f t="shared" si="133"/>
        <v>prop,104,2</v>
      </c>
      <c r="DB72" s="53" t="str">
        <f t="shared" si="134"/>
        <v>prop,104,2</v>
      </c>
      <c r="DC72" s="53">
        <f t="shared" si="135"/>
        <v>500</v>
      </c>
      <c r="DE72" s="53">
        <v>1170</v>
      </c>
      <c r="DF72" s="56" t="str">
        <f t="shared" si="137"/>
        <v>prop,206,1|0;0|100</v>
      </c>
      <c r="DG72" s="79"/>
      <c r="DJ72" s="73"/>
      <c r="DK72" s="58"/>
      <c r="DL72" s="58"/>
      <c r="DM72" s="58"/>
      <c r="DN72" s="73"/>
      <c r="DO72" s="73"/>
      <c r="DP72" s="73"/>
      <c r="DQ72" s="73"/>
      <c r="DR72" s="73"/>
      <c r="DS72" s="73"/>
      <c r="DT72" s="73"/>
      <c r="DU72" s="73"/>
      <c r="DV72" s="73"/>
      <c r="DW72" s="73"/>
      <c r="DX72" s="73"/>
      <c r="DY72" s="73"/>
      <c r="DZ72" s="73"/>
      <c r="EA72" s="73"/>
      <c r="EB72" s="73"/>
      <c r="EC72" s="73"/>
    </row>
    <row r="73" spans="1:136" x14ac:dyDescent="0.15">
      <c r="A73" s="53">
        <f>怪物产出!A35</f>
        <v>32</v>
      </c>
      <c r="B73" s="53">
        <f>怪物产出!B35</f>
        <v>8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1000</v>
      </c>
      <c r="F73" s="145" t="str">
        <f t="shared" si="42"/>
        <v>MCN,3,3,1,1</v>
      </c>
      <c r="G73" s="177" t="s">
        <v>2429</v>
      </c>
      <c r="H73" s="53">
        <f t="shared" si="43"/>
        <v>1000</v>
      </c>
      <c r="I73" s="53" t="str">
        <f t="shared" si="44"/>
        <v>prop,207,2;pack,1107;pack,1122;pack,1137;pack,1152</v>
      </c>
      <c r="J73" s="53" t="str">
        <f t="shared" si="45"/>
        <v>prop,207,2</v>
      </c>
      <c r="K73" s="53">
        <f t="shared" si="46"/>
        <v>0</v>
      </c>
      <c r="L73" s="53" t="str">
        <f t="shared" si="47"/>
        <v>prop,211,1;pack,1107;pack,1122;pack,1137;pack,1152</v>
      </c>
      <c r="M73" s="53" t="str">
        <f t="shared" si="48"/>
        <v>prop,211,1</v>
      </c>
      <c r="N73" s="53">
        <f t="shared" si="49"/>
        <v>250</v>
      </c>
      <c r="O73" s="53" t="str">
        <f t="shared" si="50"/>
        <v>prop,208,2;pack,1107;pack,1122;pack,1137;pack,1152</v>
      </c>
      <c r="P73" s="53" t="str">
        <f t="shared" si="51"/>
        <v>prop,208,2</v>
      </c>
      <c r="Q73" s="53">
        <f t="shared" si="52"/>
        <v>0</v>
      </c>
      <c r="R73" s="53" t="str">
        <f t="shared" si="53"/>
        <v>prop,212,1;pack,1107;pack,1122;pack,1137;pack,1152</v>
      </c>
      <c r="S73" s="53" t="str">
        <f t="shared" si="54"/>
        <v>prop,212,1</v>
      </c>
      <c r="T73" s="53">
        <f t="shared" si="55"/>
        <v>250</v>
      </c>
      <c r="U73" s="53" t="str">
        <f t="shared" si="56"/>
        <v>prop,209,2;pack,1107;pack,1122;pack,1137;pack,1152</v>
      </c>
      <c r="V73" s="53" t="str">
        <f t="shared" si="57"/>
        <v>prop,209,2</v>
      </c>
      <c r="W73" s="53">
        <f t="shared" si="58"/>
        <v>0</v>
      </c>
      <c r="X73" s="53" t="str">
        <f t="shared" si="59"/>
        <v>prop,213,1;pack,1107;pack,1122;pack,1137;pack,1152</v>
      </c>
      <c r="Y73" s="53" t="str">
        <f t="shared" si="60"/>
        <v>prop,213,1</v>
      </c>
      <c r="Z73" s="53">
        <f t="shared" si="61"/>
        <v>250</v>
      </c>
      <c r="AA73" s="53" t="str">
        <f t="shared" si="62"/>
        <v>prop,210,2;pack,1107;pack,1122;pack,1137;pack,1152</v>
      </c>
      <c r="AB73" s="53" t="str">
        <f t="shared" si="63"/>
        <v>prop,210,2</v>
      </c>
      <c r="AC73" s="53">
        <f t="shared" si="64"/>
        <v>0</v>
      </c>
      <c r="AD73" s="53" t="str">
        <f t="shared" si="65"/>
        <v>prop,214,1;pack,1107;pack,1122;pack,1137;pack,1152</v>
      </c>
      <c r="AE73" s="53" t="str">
        <f t="shared" si="66"/>
        <v>prop,214,1</v>
      </c>
      <c r="AF73" s="53">
        <f t="shared" si="67"/>
        <v>250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125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625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125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625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125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625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125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625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200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1800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0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0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prop,206,1;pack,1107;pack,1122;pack,1137;pack,1152</v>
      </c>
      <c r="CJ73" s="53" t="str">
        <f t="shared" si="123"/>
        <v>prop,206,1</v>
      </c>
      <c r="CK73" s="53">
        <f t="shared" si="124"/>
        <v>1200</v>
      </c>
      <c r="CL73" s="53" t="str">
        <f t="shared" si="125"/>
        <v>prop,205,3;pack,1107;pack,1122;pack,1137;pack,1152</v>
      </c>
      <c r="CM73" s="53" t="str">
        <f t="shared" si="126"/>
        <v>prop,205,3</v>
      </c>
      <c r="CN73" s="53">
        <f t="shared" si="127"/>
        <v>300</v>
      </c>
      <c r="CO73" s="53" t="str">
        <f>"stage_token,"&amp;INT(价值设定!M34*100)</f>
        <v>stage_token,1720</v>
      </c>
      <c r="CP73" s="53" t="str">
        <f t="shared" si="128"/>
        <v>stage_token,1720</v>
      </c>
      <c r="CQ73" s="53">
        <v>500</v>
      </c>
      <c r="CR73" s="53" t="s">
        <v>2329</v>
      </c>
      <c r="CS73" s="53" t="str">
        <f t="shared" si="129"/>
        <v>cash,110</v>
      </c>
      <c r="CT73" s="53">
        <v>100</v>
      </c>
      <c r="CU73" s="53" t="s">
        <v>2330</v>
      </c>
      <c r="CV73" s="53" t="str">
        <f t="shared" si="130"/>
        <v>prop,704,8</v>
      </c>
      <c r="CW73" s="53">
        <v>100</v>
      </c>
      <c r="CX73" s="53" t="str">
        <f t="shared" si="131"/>
        <v>MCN,4,3,1,1</v>
      </c>
      <c r="CY73" s="177" t="s">
        <v>2431</v>
      </c>
      <c r="CZ73" s="53">
        <f t="shared" si="132"/>
        <v>15</v>
      </c>
      <c r="DA73" s="53" t="str">
        <f t="shared" si="133"/>
        <v>prop,104,2</v>
      </c>
      <c r="DB73" s="53" t="str">
        <f t="shared" si="134"/>
        <v>prop,104,2</v>
      </c>
      <c r="DC73" s="53">
        <f t="shared" si="135"/>
        <v>500</v>
      </c>
      <c r="DE73" s="53">
        <v>1171</v>
      </c>
      <c r="DF73" s="56" t="str">
        <f t="shared" si="137"/>
        <v>prop,206,1|2;0|98</v>
      </c>
      <c r="DG73" s="79"/>
      <c r="DJ73" s="73"/>
      <c r="DK73" s="58"/>
      <c r="DL73" s="58"/>
      <c r="DM73" s="58"/>
      <c r="DN73" s="59"/>
      <c r="DO73" s="59"/>
      <c r="DP73" s="59"/>
      <c r="DQ73" s="59"/>
      <c r="DR73" s="59"/>
      <c r="DS73" s="59"/>
      <c r="DT73" s="59"/>
      <c r="DU73" s="59"/>
      <c r="DV73" s="59"/>
      <c r="DW73" s="59"/>
      <c r="DX73" s="59"/>
      <c r="DY73" s="59"/>
      <c r="DZ73" s="59"/>
      <c r="EA73" s="59"/>
      <c r="EB73" s="73"/>
      <c r="EC73" s="73"/>
    </row>
    <row r="74" spans="1:136" x14ac:dyDescent="0.15">
      <c r="A74" s="53">
        <f>怪物产出!A36</f>
        <v>33</v>
      </c>
      <c r="B74" s="53">
        <f>怪物产出!B36</f>
        <v>8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1000</v>
      </c>
      <c r="F74" s="145" t="str">
        <f t="shared" si="42"/>
        <v>MCN,3,3,1,1</v>
      </c>
      <c r="G74" s="177" t="s">
        <v>2429</v>
      </c>
      <c r="H74" s="53">
        <f t="shared" si="43"/>
        <v>1000</v>
      </c>
      <c r="I74" s="53" t="str">
        <f t="shared" si="44"/>
        <v>prop,207,2;pack,1107;pack,1122;pack,1137;pack,1152</v>
      </c>
      <c r="J74" s="53" t="str">
        <f t="shared" si="45"/>
        <v>prop,207,2</v>
      </c>
      <c r="K74" s="53">
        <f t="shared" si="46"/>
        <v>0</v>
      </c>
      <c r="L74" s="53" t="str">
        <f t="shared" si="47"/>
        <v>prop,211,1;pack,1107;pack,1122;pack,1137;pack,1152</v>
      </c>
      <c r="M74" s="53" t="str">
        <f t="shared" si="48"/>
        <v>prop,211,1</v>
      </c>
      <c r="N74" s="53">
        <f t="shared" si="49"/>
        <v>250</v>
      </c>
      <c r="O74" s="53" t="str">
        <f t="shared" si="50"/>
        <v>prop,208,2;pack,1107;pack,1122;pack,1137;pack,1152</v>
      </c>
      <c r="P74" s="53" t="str">
        <f t="shared" si="51"/>
        <v>prop,208,2</v>
      </c>
      <c r="Q74" s="53">
        <f t="shared" si="52"/>
        <v>0</v>
      </c>
      <c r="R74" s="53" t="str">
        <f t="shared" si="53"/>
        <v>prop,212,1;pack,1107;pack,1122;pack,1137;pack,1152</v>
      </c>
      <c r="S74" s="53" t="str">
        <f t="shared" si="54"/>
        <v>prop,212,1</v>
      </c>
      <c r="T74" s="53">
        <f t="shared" si="55"/>
        <v>250</v>
      </c>
      <c r="U74" s="53" t="str">
        <f t="shared" si="56"/>
        <v>prop,209,2;pack,1107;pack,1122;pack,1137;pack,1152</v>
      </c>
      <c r="V74" s="53" t="str">
        <f t="shared" si="57"/>
        <v>prop,209,2</v>
      </c>
      <c r="W74" s="53">
        <f t="shared" si="58"/>
        <v>0</v>
      </c>
      <c r="X74" s="53" t="str">
        <f t="shared" si="59"/>
        <v>prop,213,1;pack,1107;pack,1122;pack,1137;pack,1152</v>
      </c>
      <c r="Y74" s="53" t="str">
        <f t="shared" si="60"/>
        <v>prop,213,1</v>
      </c>
      <c r="Z74" s="53">
        <f t="shared" si="61"/>
        <v>250</v>
      </c>
      <c r="AA74" s="53" t="str">
        <f t="shared" si="62"/>
        <v>prop,210,2;pack,1107;pack,1122;pack,1137;pack,1152</v>
      </c>
      <c r="AB74" s="53" t="str">
        <f t="shared" si="63"/>
        <v>prop,210,2</v>
      </c>
      <c r="AC74" s="53">
        <f t="shared" si="64"/>
        <v>0</v>
      </c>
      <c r="AD74" s="53" t="str">
        <f t="shared" si="65"/>
        <v>prop,214,1;pack,1107;pack,1122;pack,1137;pack,1152</v>
      </c>
      <c r="AE74" s="53" t="str">
        <f t="shared" si="66"/>
        <v>prop,214,1</v>
      </c>
      <c r="AF74" s="53">
        <f t="shared" si="67"/>
        <v>250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125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625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125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625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125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625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125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625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200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1800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0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0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prop,206,1;pack,1107;pack,1122;pack,1137;pack,1152</v>
      </c>
      <c r="CJ74" s="53" t="str">
        <f t="shared" si="123"/>
        <v>prop,206,1</v>
      </c>
      <c r="CK74" s="53">
        <f t="shared" si="124"/>
        <v>1200</v>
      </c>
      <c r="CL74" s="53" t="str">
        <f t="shared" si="125"/>
        <v>prop,205,3;pack,1107;pack,1122;pack,1137;pack,1152</v>
      </c>
      <c r="CM74" s="53" t="str">
        <f t="shared" si="126"/>
        <v>prop,205,3</v>
      </c>
      <c r="CN74" s="53">
        <f t="shared" si="127"/>
        <v>300</v>
      </c>
      <c r="CO74" s="53" t="str">
        <f>"stage_token,"&amp;INT(价值设定!M35*100)</f>
        <v>stage_token,1730</v>
      </c>
      <c r="CP74" s="53" t="str">
        <f t="shared" si="128"/>
        <v>stage_token,1730</v>
      </c>
      <c r="CQ74" s="53">
        <v>500</v>
      </c>
      <c r="CR74" s="53" t="s">
        <v>2329</v>
      </c>
      <c r="CS74" s="53" t="str">
        <f t="shared" si="129"/>
        <v>cash,110</v>
      </c>
      <c r="CT74" s="53">
        <v>100</v>
      </c>
      <c r="CU74" s="53" t="s">
        <v>2330</v>
      </c>
      <c r="CV74" s="53" t="str">
        <f t="shared" si="130"/>
        <v>prop,704,8</v>
      </c>
      <c r="CW74" s="53">
        <v>100</v>
      </c>
      <c r="CX74" s="53" t="str">
        <f t="shared" si="131"/>
        <v>MCN,4,3,1,1</v>
      </c>
      <c r="CY74" s="177" t="s">
        <v>2431</v>
      </c>
      <c r="CZ74" s="53">
        <f t="shared" si="132"/>
        <v>15</v>
      </c>
      <c r="DA74" s="53" t="str">
        <f t="shared" si="133"/>
        <v>prop,104,2</v>
      </c>
      <c r="DB74" s="53" t="str">
        <f t="shared" si="134"/>
        <v>prop,104,2</v>
      </c>
      <c r="DC74" s="53">
        <f t="shared" si="135"/>
        <v>500</v>
      </c>
      <c r="DE74" s="53">
        <v>1172</v>
      </c>
      <c r="DF74" s="56" t="str">
        <f t="shared" si="137"/>
        <v>prop,206,1|4;0|96</v>
      </c>
      <c r="DG74" s="79"/>
      <c r="DN74" s="59"/>
      <c r="DO74" s="59"/>
      <c r="DP74" s="59"/>
      <c r="DQ74" s="59"/>
      <c r="DR74" s="59"/>
      <c r="DS74" s="59"/>
      <c r="DT74" s="59"/>
      <c r="DU74" s="59"/>
      <c r="DV74" s="59"/>
      <c r="DW74" s="59"/>
      <c r="DX74" s="59"/>
      <c r="DY74" s="59"/>
      <c r="DZ74" s="59"/>
      <c r="EA74" s="59"/>
    </row>
    <row r="75" spans="1:136" x14ac:dyDescent="0.15">
      <c r="A75" s="53">
        <f>怪物产出!A37</f>
        <v>34</v>
      </c>
      <c r="B75" s="53">
        <f>怪物产出!B37</f>
        <v>8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1000</v>
      </c>
      <c r="F75" s="145" t="str">
        <f t="shared" si="42"/>
        <v>MCN,3,3,1,1</v>
      </c>
      <c r="G75" s="177" t="s">
        <v>2429</v>
      </c>
      <c r="H75" s="53">
        <f t="shared" si="43"/>
        <v>1000</v>
      </c>
      <c r="I75" s="53" t="str">
        <f t="shared" si="44"/>
        <v>prop,207,2;pack,1107;pack,1122;pack,1137;pack,1152</v>
      </c>
      <c r="J75" s="53" t="str">
        <f t="shared" si="45"/>
        <v>prop,207,2</v>
      </c>
      <c r="K75" s="53">
        <f t="shared" si="46"/>
        <v>0</v>
      </c>
      <c r="L75" s="53" t="str">
        <f t="shared" si="47"/>
        <v>prop,211,1;pack,1107;pack,1122;pack,1137;pack,1152</v>
      </c>
      <c r="M75" s="53" t="str">
        <f t="shared" si="48"/>
        <v>prop,211,1</v>
      </c>
      <c r="N75" s="53">
        <f t="shared" si="49"/>
        <v>250</v>
      </c>
      <c r="O75" s="53" t="str">
        <f t="shared" si="50"/>
        <v>prop,208,2;pack,1107;pack,1122;pack,1137;pack,1152</v>
      </c>
      <c r="P75" s="53" t="str">
        <f t="shared" si="51"/>
        <v>prop,208,2</v>
      </c>
      <c r="Q75" s="53">
        <f t="shared" si="52"/>
        <v>0</v>
      </c>
      <c r="R75" s="53" t="str">
        <f t="shared" si="53"/>
        <v>prop,212,1;pack,1107;pack,1122;pack,1137;pack,1152</v>
      </c>
      <c r="S75" s="53" t="str">
        <f t="shared" si="54"/>
        <v>prop,212,1</v>
      </c>
      <c r="T75" s="53">
        <f t="shared" si="55"/>
        <v>250</v>
      </c>
      <c r="U75" s="53" t="str">
        <f t="shared" si="56"/>
        <v>prop,209,2;pack,1107;pack,1122;pack,1137;pack,1152</v>
      </c>
      <c r="V75" s="53" t="str">
        <f t="shared" si="57"/>
        <v>prop,209,2</v>
      </c>
      <c r="W75" s="53">
        <f t="shared" si="58"/>
        <v>0</v>
      </c>
      <c r="X75" s="53" t="str">
        <f t="shared" si="59"/>
        <v>prop,213,1;pack,1107;pack,1122;pack,1137;pack,1152</v>
      </c>
      <c r="Y75" s="53" t="str">
        <f t="shared" si="60"/>
        <v>prop,213,1</v>
      </c>
      <c r="Z75" s="53">
        <f t="shared" si="61"/>
        <v>250</v>
      </c>
      <c r="AA75" s="53" t="str">
        <f t="shared" si="62"/>
        <v>prop,210,2;pack,1107;pack,1122;pack,1137;pack,1152</v>
      </c>
      <c r="AB75" s="53" t="str">
        <f t="shared" si="63"/>
        <v>prop,210,2</v>
      </c>
      <c r="AC75" s="53">
        <f t="shared" si="64"/>
        <v>0</v>
      </c>
      <c r="AD75" s="53" t="str">
        <f t="shared" si="65"/>
        <v>prop,214,1;pack,1107;pack,1122;pack,1137;pack,1152</v>
      </c>
      <c r="AE75" s="53" t="str">
        <f t="shared" si="66"/>
        <v>prop,214,1</v>
      </c>
      <c r="AF75" s="53">
        <f t="shared" si="67"/>
        <v>250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0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125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625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0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125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625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0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125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625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0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125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625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200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1800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0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0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prop,206,1;pack,1107;pack,1122;pack,1137;pack,1152</v>
      </c>
      <c r="CJ75" s="53" t="str">
        <f t="shared" si="123"/>
        <v>prop,206,1</v>
      </c>
      <c r="CK75" s="53">
        <f t="shared" si="124"/>
        <v>1200</v>
      </c>
      <c r="CL75" s="53" t="str">
        <f t="shared" si="125"/>
        <v>prop,205,3;pack,1107;pack,1122;pack,1137;pack,1152</v>
      </c>
      <c r="CM75" s="53" t="str">
        <f t="shared" si="126"/>
        <v>prop,205,3</v>
      </c>
      <c r="CN75" s="53">
        <f t="shared" si="127"/>
        <v>300</v>
      </c>
      <c r="CO75" s="53" t="str">
        <f>"stage_token,"&amp;INT(价值设定!M36*100)</f>
        <v>stage_token,1740</v>
      </c>
      <c r="CP75" s="53" t="str">
        <f t="shared" si="128"/>
        <v>stage_token,1740</v>
      </c>
      <c r="CQ75" s="53">
        <v>500</v>
      </c>
      <c r="CR75" s="53" t="s">
        <v>2329</v>
      </c>
      <c r="CS75" s="53" t="str">
        <f t="shared" si="129"/>
        <v>cash,110</v>
      </c>
      <c r="CT75" s="53">
        <v>100</v>
      </c>
      <c r="CU75" s="53" t="s">
        <v>2330</v>
      </c>
      <c r="CV75" s="53" t="str">
        <f t="shared" si="130"/>
        <v>prop,704,8</v>
      </c>
      <c r="CW75" s="53">
        <v>100</v>
      </c>
      <c r="CX75" s="53" t="str">
        <f t="shared" si="131"/>
        <v>MCN,4,3,1,1</v>
      </c>
      <c r="CY75" s="177" t="s">
        <v>2431</v>
      </c>
      <c r="CZ75" s="53">
        <f t="shared" si="132"/>
        <v>15</v>
      </c>
      <c r="DA75" s="53" t="str">
        <f t="shared" si="133"/>
        <v>prop,104,2</v>
      </c>
      <c r="DB75" s="53" t="str">
        <f t="shared" si="134"/>
        <v>prop,104,2</v>
      </c>
      <c r="DC75" s="53">
        <f t="shared" si="135"/>
        <v>500</v>
      </c>
      <c r="DE75" s="53">
        <v>1173</v>
      </c>
      <c r="DF75" s="56" t="str">
        <f t="shared" si="137"/>
        <v>prop,206,1|6;0|94</v>
      </c>
      <c r="DG75" s="79"/>
      <c r="DJ75" s="80"/>
      <c r="DK75" s="59"/>
      <c r="DL75" s="59"/>
      <c r="DM75" s="58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  <c r="EA75" s="59"/>
      <c r="EB75" s="59"/>
    </row>
    <row r="76" spans="1:136" x14ac:dyDescent="0.15">
      <c r="A76" s="53">
        <f>怪物产出!A38</f>
        <v>35</v>
      </c>
      <c r="B76" s="53">
        <f>怪物产出!B38</f>
        <v>8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1000</v>
      </c>
      <c r="F76" s="145" t="str">
        <f t="shared" si="42"/>
        <v>MCN,3,3,1,1</v>
      </c>
      <c r="G76" s="177" t="s">
        <v>2429</v>
      </c>
      <c r="H76" s="53">
        <f t="shared" si="43"/>
        <v>1000</v>
      </c>
      <c r="I76" s="53" t="str">
        <f t="shared" si="44"/>
        <v>prop,207,2;pack,1107;pack,1122;pack,1137;pack,1152</v>
      </c>
      <c r="J76" s="53" t="str">
        <f t="shared" si="45"/>
        <v>prop,207,2</v>
      </c>
      <c r="K76" s="53">
        <f t="shared" si="46"/>
        <v>0</v>
      </c>
      <c r="L76" s="53" t="str">
        <f t="shared" si="47"/>
        <v>prop,211,1;pack,1107;pack,1122;pack,1137;pack,1152</v>
      </c>
      <c r="M76" s="53" t="str">
        <f t="shared" si="48"/>
        <v>prop,211,1</v>
      </c>
      <c r="N76" s="53">
        <f t="shared" si="49"/>
        <v>250</v>
      </c>
      <c r="O76" s="53" t="str">
        <f t="shared" si="50"/>
        <v>prop,208,2;pack,1107;pack,1122;pack,1137;pack,1152</v>
      </c>
      <c r="P76" s="53" t="str">
        <f t="shared" si="51"/>
        <v>prop,208,2</v>
      </c>
      <c r="Q76" s="53">
        <f t="shared" si="52"/>
        <v>0</v>
      </c>
      <c r="R76" s="53" t="str">
        <f t="shared" si="53"/>
        <v>prop,212,1;pack,1107;pack,1122;pack,1137;pack,1152</v>
      </c>
      <c r="S76" s="53" t="str">
        <f t="shared" si="54"/>
        <v>prop,212,1</v>
      </c>
      <c r="T76" s="53">
        <f t="shared" si="55"/>
        <v>250</v>
      </c>
      <c r="U76" s="53" t="str">
        <f t="shared" si="56"/>
        <v>prop,209,2;pack,1107;pack,1122;pack,1137;pack,1152</v>
      </c>
      <c r="V76" s="53" t="str">
        <f t="shared" si="57"/>
        <v>prop,209,2</v>
      </c>
      <c r="W76" s="53">
        <f t="shared" si="58"/>
        <v>0</v>
      </c>
      <c r="X76" s="53" t="str">
        <f t="shared" si="59"/>
        <v>prop,213,1;pack,1107;pack,1122;pack,1137;pack,1152</v>
      </c>
      <c r="Y76" s="53" t="str">
        <f t="shared" si="60"/>
        <v>prop,213,1</v>
      </c>
      <c r="Z76" s="53">
        <f t="shared" si="61"/>
        <v>250</v>
      </c>
      <c r="AA76" s="53" t="str">
        <f t="shared" si="62"/>
        <v>prop,210,2;pack,1107;pack,1122;pack,1137;pack,1152</v>
      </c>
      <c r="AB76" s="53" t="str">
        <f t="shared" si="63"/>
        <v>prop,210,2</v>
      </c>
      <c r="AC76" s="53">
        <f t="shared" si="64"/>
        <v>0</v>
      </c>
      <c r="AD76" s="53" t="str">
        <f t="shared" si="65"/>
        <v>prop,214,1;pack,1107;pack,1122;pack,1137;pack,1152</v>
      </c>
      <c r="AE76" s="53" t="str">
        <f t="shared" si="66"/>
        <v>prop,214,1</v>
      </c>
      <c r="AF76" s="53">
        <f t="shared" si="67"/>
        <v>250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0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125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625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0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125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625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0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125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625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0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125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625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200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1800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0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0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prop,206,1;pack,1107;pack,1122;pack,1137;pack,1152</v>
      </c>
      <c r="CJ76" s="53" t="str">
        <f t="shared" si="123"/>
        <v>prop,206,1</v>
      </c>
      <c r="CK76" s="53">
        <f t="shared" si="124"/>
        <v>1200</v>
      </c>
      <c r="CL76" s="53" t="str">
        <f t="shared" si="125"/>
        <v>prop,205,3;pack,1107;pack,1122;pack,1137;pack,1152</v>
      </c>
      <c r="CM76" s="53" t="str">
        <f t="shared" si="126"/>
        <v>prop,205,3</v>
      </c>
      <c r="CN76" s="53">
        <f t="shared" si="127"/>
        <v>300</v>
      </c>
      <c r="CO76" s="53" t="str">
        <f>"stage_token,"&amp;INT(价值设定!M37*100)</f>
        <v>stage_token,1750</v>
      </c>
      <c r="CP76" s="53" t="str">
        <f t="shared" si="128"/>
        <v>stage_token,1750</v>
      </c>
      <c r="CQ76" s="53">
        <v>500</v>
      </c>
      <c r="CR76" s="53" t="s">
        <v>2329</v>
      </c>
      <c r="CS76" s="53" t="str">
        <f t="shared" si="129"/>
        <v>cash,110</v>
      </c>
      <c r="CT76" s="53">
        <v>100</v>
      </c>
      <c r="CU76" s="53" t="s">
        <v>2330</v>
      </c>
      <c r="CV76" s="53" t="str">
        <f t="shared" si="130"/>
        <v>prop,704,8</v>
      </c>
      <c r="CW76" s="53">
        <v>100</v>
      </c>
      <c r="CX76" s="53" t="str">
        <f t="shared" si="131"/>
        <v>MCN,4,3,1,1</v>
      </c>
      <c r="CY76" s="177" t="s">
        <v>2431</v>
      </c>
      <c r="CZ76" s="53">
        <f t="shared" si="132"/>
        <v>15</v>
      </c>
      <c r="DA76" s="53" t="str">
        <f t="shared" si="133"/>
        <v>prop,104,2</v>
      </c>
      <c r="DB76" s="53" t="str">
        <f t="shared" si="134"/>
        <v>prop,104,2</v>
      </c>
      <c r="DC76" s="53">
        <f t="shared" si="135"/>
        <v>500</v>
      </c>
      <c r="DE76" s="53">
        <v>1174</v>
      </c>
      <c r="DF76" s="56" t="str">
        <f t="shared" si="137"/>
        <v>prop,206,1|8;0|92</v>
      </c>
      <c r="DG76" s="79"/>
      <c r="DJ76" s="80"/>
      <c r="DK76" s="59"/>
      <c r="DL76" s="59"/>
      <c r="DN76" s="59"/>
      <c r="DO76" s="59"/>
      <c r="DP76" s="59"/>
      <c r="DQ76" s="59"/>
      <c r="DR76" s="59"/>
      <c r="DS76" s="59"/>
      <c r="DT76" s="59"/>
      <c r="DU76" s="59"/>
      <c r="DV76" s="59"/>
      <c r="DW76" s="59"/>
      <c r="DX76" s="59"/>
      <c r="DY76" s="59"/>
      <c r="DZ76" s="59"/>
      <c r="EA76" s="59"/>
      <c r="EB76" s="59"/>
    </row>
    <row r="77" spans="1:136" x14ac:dyDescent="0.15">
      <c r="A77" s="53">
        <f>怪物产出!A39</f>
        <v>36</v>
      </c>
      <c r="B77" s="53">
        <f>怪物产出!B39</f>
        <v>9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1000</v>
      </c>
      <c r="F77" s="145" t="str">
        <f t="shared" si="42"/>
        <v>MCN,3,3,1,1</v>
      </c>
      <c r="G77" s="177" t="s">
        <v>2429</v>
      </c>
      <c r="H77" s="53">
        <f t="shared" si="43"/>
        <v>2500</v>
      </c>
      <c r="I77" s="53" t="str">
        <f t="shared" si="44"/>
        <v>prop,207,2;pack,1108;pack,1123;pack,1138;pack,1153</v>
      </c>
      <c r="J77" s="53" t="str">
        <f t="shared" si="45"/>
        <v>prop,207,2</v>
      </c>
      <c r="K77" s="53">
        <f t="shared" si="46"/>
        <v>0</v>
      </c>
      <c r="L77" s="53" t="str">
        <f t="shared" si="47"/>
        <v>prop,211,1;pack,1108;pack,1123;pack,1138;pack,1153</v>
      </c>
      <c r="M77" s="53" t="str">
        <f t="shared" si="48"/>
        <v>prop,211,1</v>
      </c>
      <c r="N77" s="53">
        <f t="shared" si="49"/>
        <v>250</v>
      </c>
      <c r="O77" s="53" t="str">
        <f t="shared" si="50"/>
        <v>prop,208,2;pack,1108;pack,1123;pack,1138;pack,1153</v>
      </c>
      <c r="P77" s="53" t="str">
        <f t="shared" si="51"/>
        <v>prop,208,2</v>
      </c>
      <c r="Q77" s="53">
        <f t="shared" si="52"/>
        <v>0</v>
      </c>
      <c r="R77" s="53" t="str">
        <f t="shared" si="53"/>
        <v>prop,212,1;pack,1108;pack,1123;pack,1138;pack,1153</v>
      </c>
      <c r="S77" s="53" t="str">
        <f t="shared" si="54"/>
        <v>prop,212,1</v>
      </c>
      <c r="T77" s="53">
        <f t="shared" si="55"/>
        <v>250</v>
      </c>
      <c r="U77" s="53" t="str">
        <f t="shared" si="56"/>
        <v>prop,209,2;pack,1108;pack,1123;pack,1138;pack,1153</v>
      </c>
      <c r="V77" s="53" t="str">
        <f t="shared" si="57"/>
        <v>prop,209,2</v>
      </c>
      <c r="W77" s="53">
        <f t="shared" si="58"/>
        <v>0</v>
      </c>
      <c r="X77" s="53" t="str">
        <f t="shared" si="59"/>
        <v>prop,213,1;pack,1108;pack,1123;pack,1138;pack,1153</v>
      </c>
      <c r="Y77" s="53" t="str">
        <f t="shared" si="60"/>
        <v>prop,213,1</v>
      </c>
      <c r="Z77" s="53">
        <f t="shared" si="61"/>
        <v>250</v>
      </c>
      <c r="AA77" s="53" t="str">
        <f t="shared" si="62"/>
        <v>prop,210,2;pack,1108;pack,1123;pack,1138;pack,1153</v>
      </c>
      <c r="AB77" s="53" t="str">
        <f t="shared" si="63"/>
        <v>prop,210,2</v>
      </c>
      <c r="AC77" s="53">
        <f t="shared" si="64"/>
        <v>0</v>
      </c>
      <c r="AD77" s="53" t="str">
        <f t="shared" si="65"/>
        <v>prop,214,1;pack,1108;pack,1123;pack,1138;pack,1153</v>
      </c>
      <c r="AE77" s="53" t="str">
        <f t="shared" si="66"/>
        <v>prop,214,1</v>
      </c>
      <c r="AF77" s="53">
        <f t="shared" si="67"/>
        <v>250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0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0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500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0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0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500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0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500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0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500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1500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0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0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prop,206,2;pack,1108;pack,1123;pack,1138;pack,1153</v>
      </c>
      <c r="CJ77" s="53" t="str">
        <f t="shared" si="123"/>
        <v>prop,206,2</v>
      </c>
      <c r="CK77" s="53">
        <f t="shared" si="124"/>
        <v>1200</v>
      </c>
      <c r="CL77" s="53" t="str">
        <f t="shared" si="125"/>
        <v>prop,205,4;pack,1108;pack,1123;pack,1138;pack,1153</v>
      </c>
      <c r="CM77" s="53" t="str">
        <f t="shared" si="126"/>
        <v>prop,205,4</v>
      </c>
      <c r="CN77" s="53">
        <f t="shared" si="127"/>
        <v>300</v>
      </c>
      <c r="CO77" s="53" t="str">
        <f>"stage_token,"&amp;INT(价值设定!M38*100)</f>
        <v>stage_token,1760</v>
      </c>
      <c r="CP77" s="53" t="str">
        <f t="shared" si="128"/>
        <v>stage_token,1760</v>
      </c>
      <c r="CQ77" s="53">
        <v>500</v>
      </c>
      <c r="CR77" s="53" t="s">
        <v>2329</v>
      </c>
      <c r="CS77" s="53" t="str">
        <f t="shared" si="129"/>
        <v>cash,110</v>
      </c>
      <c r="CT77" s="53">
        <v>100</v>
      </c>
      <c r="CU77" s="53" t="s">
        <v>2330</v>
      </c>
      <c r="CV77" s="53" t="str">
        <f t="shared" si="130"/>
        <v>prop,704,8</v>
      </c>
      <c r="CW77" s="53">
        <v>100</v>
      </c>
      <c r="CX77" s="53" t="str">
        <f t="shared" si="131"/>
        <v>MCN,4,3,1,1</v>
      </c>
      <c r="CY77" s="177" t="s">
        <v>2431</v>
      </c>
      <c r="CZ77" s="53">
        <f t="shared" si="132"/>
        <v>15</v>
      </c>
      <c r="DA77" s="53" t="str">
        <f t="shared" si="133"/>
        <v>prop,105,1</v>
      </c>
      <c r="DB77" s="53" t="str">
        <f t="shared" si="134"/>
        <v>prop,105,1</v>
      </c>
      <c r="DC77" s="53">
        <f t="shared" si="135"/>
        <v>500</v>
      </c>
      <c r="DE77" s="53">
        <v>1175</v>
      </c>
      <c r="DF77" s="56" t="str">
        <f t="shared" ref="DF77:DF91" si="138">BJ3</f>
        <v>pack,202;pack,237</v>
      </c>
      <c r="DG77" s="79"/>
      <c r="DJ77" s="80"/>
      <c r="DK77" s="59"/>
      <c r="DL77" s="59"/>
      <c r="DN77" s="59"/>
      <c r="DO77" s="59"/>
      <c r="DP77" s="59"/>
      <c r="DQ77" s="59"/>
      <c r="DR77" s="59"/>
      <c r="DS77" s="59"/>
      <c r="DT77" s="59"/>
      <c r="DU77" s="59"/>
      <c r="DV77" s="59"/>
      <c r="DW77" s="59"/>
      <c r="DX77" s="59"/>
      <c r="DY77" s="59"/>
      <c r="DZ77" s="59"/>
      <c r="EA77" s="59"/>
      <c r="EB77" s="59"/>
    </row>
    <row r="78" spans="1:136" x14ac:dyDescent="0.15">
      <c r="A78" s="53">
        <f>怪物产出!A40</f>
        <v>37</v>
      </c>
      <c r="B78" s="53">
        <f>怪物产出!B40</f>
        <v>9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1000</v>
      </c>
      <c r="F78" s="145" t="str">
        <f t="shared" si="42"/>
        <v>MCN,3,3,1,1</v>
      </c>
      <c r="G78" s="177" t="s">
        <v>2429</v>
      </c>
      <c r="H78" s="53">
        <f t="shared" si="43"/>
        <v>2500</v>
      </c>
      <c r="I78" s="53" t="str">
        <f t="shared" si="44"/>
        <v>prop,207,2;pack,1108;pack,1123;pack,1138;pack,1153</v>
      </c>
      <c r="J78" s="53" t="str">
        <f t="shared" si="45"/>
        <v>prop,207,2</v>
      </c>
      <c r="K78" s="53">
        <f t="shared" si="46"/>
        <v>0</v>
      </c>
      <c r="L78" s="53" t="str">
        <f t="shared" si="47"/>
        <v>prop,211,1;pack,1108;pack,1123;pack,1138;pack,1153</v>
      </c>
      <c r="M78" s="53" t="str">
        <f t="shared" si="48"/>
        <v>prop,211,1</v>
      </c>
      <c r="N78" s="53">
        <f t="shared" si="49"/>
        <v>250</v>
      </c>
      <c r="O78" s="53" t="str">
        <f t="shared" si="50"/>
        <v>prop,208,2;pack,1108;pack,1123;pack,1138;pack,1153</v>
      </c>
      <c r="P78" s="53" t="str">
        <f t="shared" si="51"/>
        <v>prop,208,2</v>
      </c>
      <c r="Q78" s="53">
        <f t="shared" si="52"/>
        <v>0</v>
      </c>
      <c r="R78" s="53" t="str">
        <f t="shared" si="53"/>
        <v>prop,212,1;pack,1108;pack,1123;pack,1138;pack,1153</v>
      </c>
      <c r="S78" s="53" t="str">
        <f t="shared" si="54"/>
        <v>prop,212,1</v>
      </c>
      <c r="T78" s="53">
        <f t="shared" si="55"/>
        <v>250</v>
      </c>
      <c r="U78" s="53" t="str">
        <f t="shared" si="56"/>
        <v>prop,209,2;pack,1108;pack,1123;pack,1138;pack,1153</v>
      </c>
      <c r="V78" s="53" t="str">
        <f t="shared" si="57"/>
        <v>prop,209,2</v>
      </c>
      <c r="W78" s="53">
        <f t="shared" si="58"/>
        <v>0</v>
      </c>
      <c r="X78" s="53" t="str">
        <f t="shared" si="59"/>
        <v>prop,213,1;pack,1108;pack,1123;pack,1138;pack,1153</v>
      </c>
      <c r="Y78" s="53" t="str">
        <f t="shared" si="60"/>
        <v>prop,213,1</v>
      </c>
      <c r="Z78" s="53">
        <f t="shared" si="61"/>
        <v>250</v>
      </c>
      <c r="AA78" s="53" t="str">
        <f t="shared" si="62"/>
        <v>prop,210,2;pack,1108;pack,1123;pack,1138;pack,1153</v>
      </c>
      <c r="AB78" s="53" t="str">
        <f t="shared" si="63"/>
        <v>prop,210,2</v>
      </c>
      <c r="AC78" s="53">
        <f t="shared" si="64"/>
        <v>0</v>
      </c>
      <c r="AD78" s="53" t="str">
        <f t="shared" si="65"/>
        <v>prop,214,1;pack,1108;pack,1123;pack,1138;pack,1153</v>
      </c>
      <c r="AE78" s="53" t="str">
        <f t="shared" si="66"/>
        <v>prop,214,1</v>
      </c>
      <c r="AF78" s="53">
        <f t="shared" si="67"/>
        <v>250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0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0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500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0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0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500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0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500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0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500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1500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0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0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prop,206,2;pack,1108;pack,1123;pack,1138;pack,1153</v>
      </c>
      <c r="CJ78" s="53" t="str">
        <f t="shared" si="123"/>
        <v>prop,206,2</v>
      </c>
      <c r="CK78" s="53">
        <f t="shared" si="124"/>
        <v>1200</v>
      </c>
      <c r="CL78" s="53" t="str">
        <f t="shared" si="125"/>
        <v>prop,205,4;pack,1108;pack,1123;pack,1138;pack,1153</v>
      </c>
      <c r="CM78" s="53" t="str">
        <f t="shared" si="126"/>
        <v>prop,205,4</v>
      </c>
      <c r="CN78" s="53">
        <f t="shared" si="127"/>
        <v>300</v>
      </c>
      <c r="CO78" s="53" t="str">
        <f>"stage_token,"&amp;INT(价值设定!M39*100)</f>
        <v>stage_token,1770</v>
      </c>
      <c r="CP78" s="53" t="str">
        <f t="shared" si="128"/>
        <v>stage_token,1770</v>
      </c>
      <c r="CQ78" s="53">
        <v>500</v>
      </c>
      <c r="CR78" s="53" t="s">
        <v>2329</v>
      </c>
      <c r="CS78" s="53" t="str">
        <f t="shared" si="129"/>
        <v>cash,110</v>
      </c>
      <c r="CT78" s="53">
        <v>100</v>
      </c>
      <c r="CU78" s="53" t="s">
        <v>2330</v>
      </c>
      <c r="CV78" s="53" t="str">
        <f t="shared" si="130"/>
        <v>prop,704,8</v>
      </c>
      <c r="CW78" s="53">
        <v>100</v>
      </c>
      <c r="CX78" s="53" t="str">
        <f t="shared" si="131"/>
        <v>MCN,4,3,1,1</v>
      </c>
      <c r="CY78" s="177" t="s">
        <v>2431</v>
      </c>
      <c r="CZ78" s="53">
        <f t="shared" si="132"/>
        <v>15</v>
      </c>
      <c r="DA78" s="53" t="str">
        <f t="shared" si="133"/>
        <v>prop,105,1</v>
      </c>
      <c r="DB78" s="53" t="str">
        <f t="shared" si="134"/>
        <v>prop,105,1</v>
      </c>
      <c r="DC78" s="53">
        <f t="shared" si="135"/>
        <v>500</v>
      </c>
      <c r="DE78" s="53">
        <v>1176</v>
      </c>
      <c r="DF78" s="56" t="str">
        <f t="shared" si="138"/>
        <v>pack,207;pack,242</v>
      </c>
      <c r="DG78" s="79"/>
      <c r="DJ78" s="80"/>
      <c r="DK78" s="59"/>
      <c r="DL78" s="59"/>
      <c r="DN78" s="59"/>
      <c r="DO78" s="59"/>
      <c r="DP78" s="59"/>
      <c r="DQ78" s="59"/>
      <c r="DR78" s="59"/>
      <c r="DS78" s="59"/>
      <c r="DT78" s="59"/>
      <c r="DU78" s="59"/>
      <c r="DV78" s="59"/>
      <c r="DW78" s="59"/>
      <c r="DX78" s="59"/>
      <c r="DY78" s="59"/>
      <c r="DZ78" s="59"/>
      <c r="EA78" s="59"/>
      <c r="EB78" s="59"/>
    </row>
    <row r="79" spans="1:136" x14ac:dyDescent="0.15">
      <c r="A79" s="53">
        <f>怪物产出!A41</f>
        <v>38</v>
      </c>
      <c r="B79" s="53">
        <f>怪物产出!B41</f>
        <v>9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1000</v>
      </c>
      <c r="F79" s="145" t="str">
        <f t="shared" si="42"/>
        <v>MCN,3,3,1,1</v>
      </c>
      <c r="G79" s="177" t="s">
        <v>2429</v>
      </c>
      <c r="H79" s="53">
        <f t="shared" si="43"/>
        <v>2500</v>
      </c>
      <c r="I79" s="53" t="str">
        <f t="shared" si="44"/>
        <v>prop,207,2;pack,1108;pack,1123;pack,1138;pack,1153</v>
      </c>
      <c r="J79" s="53" t="str">
        <f t="shared" si="45"/>
        <v>prop,207,2</v>
      </c>
      <c r="K79" s="53">
        <f t="shared" si="46"/>
        <v>0</v>
      </c>
      <c r="L79" s="53" t="str">
        <f t="shared" si="47"/>
        <v>prop,211,1;pack,1108;pack,1123;pack,1138;pack,1153</v>
      </c>
      <c r="M79" s="53" t="str">
        <f t="shared" si="48"/>
        <v>prop,211,1</v>
      </c>
      <c r="N79" s="53">
        <f t="shared" si="49"/>
        <v>250</v>
      </c>
      <c r="O79" s="53" t="str">
        <f t="shared" si="50"/>
        <v>prop,208,2;pack,1108;pack,1123;pack,1138;pack,1153</v>
      </c>
      <c r="P79" s="53" t="str">
        <f t="shared" si="51"/>
        <v>prop,208,2</v>
      </c>
      <c r="Q79" s="53">
        <f t="shared" si="52"/>
        <v>0</v>
      </c>
      <c r="R79" s="53" t="str">
        <f t="shared" si="53"/>
        <v>prop,212,1;pack,1108;pack,1123;pack,1138;pack,1153</v>
      </c>
      <c r="S79" s="53" t="str">
        <f t="shared" si="54"/>
        <v>prop,212,1</v>
      </c>
      <c r="T79" s="53">
        <f t="shared" si="55"/>
        <v>250</v>
      </c>
      <c r="U79" s="53" t="str">
        <f t="shared" si="56"/>
        <v>prop,209,2;pack,1108;pack,1123;pack,1138;pack,1153</v>
      </c>
      <c r="V79" s="53" t="str">
        <f t="shared" si="57"/>
        <v>prop,209,2</v>
      </c>
      <c r="W79" s="53">
        <f t="shared" si="58"/>
        <v>0</v>
      </c>
      <c r="X79" s="53" t="str">
        <f t="shared" si="59"/>
        <v>prop,213,1;pack,1108;pack,1123;pack,1138;pack,1153</v>
      </c>
      <c r="Y79" s="53" t="str">
        <f t="shared" si="60"/>
        <v>prop,213,1</v>
      </c>
      <c r="Z79" s="53">
        <f t="shared" si="61"/>
        <v>250</v>
      </c>
      <c r="AA79" s="53" t="str">
        <f t="shared" si="62"/>
        <v>prop,210,2;pack,1108;pack,1123;pack,1138;pack,1153</v>
      </c>
      <c r="AB79" s="53" t="str">
        <f t="shared" si="63"/>
        <v>prop,210,2</v>
      </c>
      <c r="AC79" s="53">
        <f t="shared" si="64"/>
        <v>0</v>
      </c>
      <c r="AD79" s="53" t="str">
        <f t="shared" si="65"/>
        <v>prop,214,1;pack,1108;pack,1123;pack,1138;pack,1153</v>
      </c>
      <c r="AE79" s="53" t="str">
        <f t="shared" si="66"/>
        <v>prop,214,1</v>
      </c>
      <c r="AF79" s="53">
        <f t="shared" si="67"/>
        <v>250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0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0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500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0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0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500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0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500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0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500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1500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0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0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prop,206,2;pack,1108;pack,1123;pack,1138;pack,1153</v>
      </c>
      <c r="CJ79" s="53" t="str">
        <f t="shared" si="123"/>
        <v>prop,206,2</v>
      </c>
      <c r="CK79" s="53">
        <f t="shared" si="124"/>
        <v>1200</v>
      </c>
      <c r="CL79" s="53" t="str">
        <f t="shared" si="125"/>
        <v>prop,205,4;pack,1108;pack,1123;pack,1138;pack,1153</v>
      </c>
      <c r="CM79" s="53" t="str">
        <f t="shared" si="126"/>
        <v>prop,205,4</v>
      </c>
      <c r="CN79" s="53">
        <f t="shared" si="127"/>
        <v>300</v>
      </c>
      <c r="CO79" s="53" t="str">
        <f>"stage_token,"&amp;INT(价值设定!M40*100)</f>
        <v>stage_token,1780</v>
      </c>
      <c r="CP79" s="53" t="str">
        <f t="shared" si="128"/>
        <v>stage_token,1780</v>
      </c>
      <c r="CQ79" s="53">
        <v>500</v>
      </c>
      <c r="CR79" s="53" t="s">
        <v>2329</v>
      </c>
      <c r="CS79" s="53" t="str">
        <f t="shared" si="129"/>
        <v>cash,110</v>
      </c>
      <c r="CT79" s="53">
        <v>100</v>
      </c>
      <c r="CU79" s="53" t="s">
        <v>2330</v>
      </c>
      <c r="CV79" s="53" t="str">
        <f t="shared" si="130"/>
        <v>prop,704,8</v>
      </c>
      <c r="CW79" s="53">
        <v>100</v>
      </c>
      <c r="CX79" s="53" t="str">
        <f t="shared" si="131"/>
        <v>MCN,4,3,1,1</v>
      </c>
      <c r="CY79" s="177" t="s">
        <v>2431</v>
      </c>
      <c r="CZ79" s="53">
        <f t="shared" si="132"/>
        <v>15</v>
      </c>
      <c r="DA79" s="53" t="str">
        <f t="shared" si="133"/>
        <v>prop,105,1</v>
      </c>
      <c r="DB79" s="53" t="str">
        <f t="shared" si="134"/>
        <v>prop,105,1</v>
      </c>
      <c r="DC79" s="53">
        <f t="shared" si="135"/>
        <v>500</v>
      </c>
      <c r="DE79" s="53">
        <v>1177</v>
      </c>
      <c r="DF79" s="56" t="str">
        <f t="shared" si="138"/>
        <v>pack,212;pack,247</v>
      </c>
      <c r="DG79" s="79"/>
      <c r="DJ79" s="80"/>
      <c r="DK79" s="59"/>
      <c r="DL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  <c r="EA79" s="59"/>
      <c r="EB79" s="59"/>
    </row>
    <row r="80" spans="1:136" x14ac:dyDescent="0.15">
      <c r="A80" s="53">
        <f>怪物产出!A42</f>
        <v>39</v>
      </c>
      <c r="B80" s="53">
        <f>怪物产出!B42</f>
        <v>9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1000</v>
      </c>
      <c r="F80" s="145" t="str">
        <f t="shared" si="42"/>
        <v>MCN,3,3,1,1</v>
      </c>
      <c r="G80" s="177" t="s">
        <v>2429</v>
      </c>
      <c r="H80" s="53">
        <f t="shared" si="43"/>
        <v>2500</v>
      </c>
      <c r="I80" s="53" t="str">
        <f t="shared" si="44"/>
        <v>prop,207,2;pack,1108;pack,1123;pack,1138;pack,1153</v>
      </c>
      <c r="J80" s="53" t="str">
        <f t="shared" si="45"/>
        <v>prop,207,2</v>
      </c>
      <c r="K80" s="53">
        <f t="shared" si="46"/>
        <v>0</v>
      </c>
      <c r="L80" s="53" t="str">
        <f t="shared" si="47"/>
        <v>prop,211,1;pack,1108;pack,1123;pack,1138;pack,1153</v>
      </c>
      <c r="M80" s="53" t="str">
        <f t="shared" si="48"/>
        <v>prop,211,1</v>
      </c>
      <c r="N80" s="53">
        <f t="shared" si="49"/>
        <v>250</v>
      </c>
      <c r="O80" s="53" t="str">
        <f t="shared" si="50"/>
        <v>prop,208,2;pack,1108;pack,1123;pack,1138;pack,1153</v>
      </c>
      <c r="P80" s="53" t="str">
        <f t="shared" si="51"/>
        <v>prop,208,2</v>
      </c>
      <c r="Q80" s="53">
        <f t="shared" si="52"/>
        <v>0</v>
      </c>
      <c r="R80" s="53" t="str">
        <f t="shared" si="53"/>
        <v>prop,212,1;pack,1108;pack,1123;pack,1138;pack,1153</v>
      </c>
      <c r="S80" s="53" t="str">
        <f t="shared" si="54"/>
        <v>prop,212,1</v>
      </c>
      <c r="T80" s="53">
        <f t="shared" si="55"/>
        <v>250</v>
      </c>
      <c r="U80" s="53" t="str">
        <f t="shared" si="56"/>
        <v>prop,209,2;pack,1108;pack,1123;pack,1138;pack,1153</v>
      </c>
      <c r="V80" s="53" t="str">
        <f t="shared" si="57"/>
        <v>prop,209,2</v>
      </c>
      <c r="W80" s="53">
        <f t="shared" si="58"/>
        <v>0</v>
      </c>
      <c r="X80" s="53" t="str">
        <f t="shared" si="59"/>
        <v>prop,213,1;pack,1108;pack,1123;pack,1138;pack,1153</v>
      </c>
      <c r="Y80" s="53" t="str">
        <f t="shared" si="60"/>
        <v>prop,213,1</v>
      </c>
      <c r="Z80" s="53">
        <f t="shared" si="61"/>
        <v>250</v>
      </c>
      <c r="AA80" s="53" t="str">
        <f t="shared" si="62"/>
        <v>prop,210,2;pack,1108;pack,1123;pack,1138;pack,1153</v>
      </c>
      <c r="AB80" s="53" t="str">
        <f t="shared" si="63"/>
        <v>prop,210,2</v>
      </c>
      <c r="AC80" s="53">
        <f t="shared" si="64"/>
        <v>0</v>
      </c>
      <c r="AD80" s="53" t="str">
        <f t="shared" si="65"/>
        <v>prop,214,1;pack,1108;pack,1123;pack,1138;pack,1153</v>
      </c>
      <c r="AE80" s="53" t="str">
        <f t="shared" si="66"/>
        <v>prop,214,1</v>
      </c>
      <c r="AF80" s="53">
        <f t="shared" si="67"/>
        <v>250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0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0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500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0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0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500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0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500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0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500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1500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0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0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prop,206,2;pack,1108;pack,1123;pack,1138;pack,1153</v>
      </c>
      <c r="CJ80" s="53" t="str">
        <f t="shared" si="123"/>
        <v>prop,206,2</v>
      </c>
      <c r="CK80" s="53">
        <f t="shared" si="124"/>
        <v>1200</v>
      </c>
      <c r="CL80" s="53" t="str">
        <f t="shared" si="125"/>
        <v>prop,205,4;pack,1108;pack,1123;pack,1138;pack,1153</v>
      </c>
      <c r="CM80" s="53" t="str">
        <f t="shared" si="126"/>
        <v>prop,205,4</v>
      </c>
      <c r="CN80" s="53">
        <f t="shared" si="127"/>
        <v>300</v>
      </c>
      <c r="CO80" s="53" t="str">
        <f>"stage_token,"&amp;INT(价值设定!M41*100)</f>
        <v>stage_token,1790</v>
      </c>
      <c r="CP80" s="53" t="str">
        <f t="shared" si="128"/>
        <v>stage_token,1790</v>
      </c>
      <c r="CQ80" s="53">
        <v>500</v>
      </c>
      <c r="CR80" s="53" t="s">
        <v>2329</v>
      </c>
      <c r="CS80" s="53" t="str">
        <f t="shared" si="129"/>
        <v>cash,110</v>
      </c>
      <c r="CT80" s="53">
        <v>100</v>
      </c>
      <c r="CU80" s="53" t="s">
        <v>2330</v>
      </c>
      <c r="CV80" s="53" t="str">
        <f t="shared" si="130"/>
        <v>prop,704,8</v>
      </c>
      <c r="CW80" s="53">
        <v>100</v>
      </c>
      <c r="CX80" s="53" t="str">
        <f t="shared" si="131"/>
        <v>MCN,4,3,1,1</v>
      </c>
      <c r="CY80" s="177" t="s">
        <v>2431</v>
      </c>
      <c r="CZ80" s="53">
        <f t="shared" si="132"/>
        <v>15</v>
      </c>
      <c r="DA80" s="53" t="str">
        <f t="shared" si="133"/>
        <v>prop,105,1</v>
      </c>
      <c r="DB80" s="53" t="str">
        <f t="shared" si="134"/>
        <v>prop,105,1</v>
      </c>
      <c r="DC80" s="53">
        <f t="shared" si="135"/>
        <v>500</v>
      </c>
      <c r="DE80" s="53">
        <v>1178</v>
      </c>
      <c r="DF80" s="56" t="str">
        <f t="shared" si="138"/>
        <v>pack,217;pack,252</v>
      </c>
      <c r="DG80" s="79"/>
      <c r="DJ80" s="80"/>
      <c r="DK80" s="59"/>
      <c r="DL80" s="59"/>
      <c r="DN80" s="59"/>
      <c r="DO80" s="59"/>
      <c r="DP80" s="59"/>
      <c r="DQ80" s="59"/>
      <c r="DR80" s="59"/>
      <c r="DS80" s="59"/>
      <c r="DT80" s="59"/>
      <c r="DU80" s="59"/>
      <c r="DV80" s="59"/>
      <c r="DW80" s="59"/>
      <c r="DX80" s="59"/>
      <c r="DY80" s="59"/>
      <c r="DZ80" s="59"/>
      <c r="EA80" s="59"/>
      <c r="EB80" s="59"/>
    </row>
    <row r="81" spans="1:132" x14ac:dyDescent="0.15">
      <c r="A81" s="53">
        <f>怪物产出!A43</f>
        <v>40</v>
      </c>
      <c r="B81" s="53">
        <f>怪物产出!B43</f>
        <v>9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1000</v>
      </c>
      <c r="F81" s="145" t="str">
        <f t="shared" si="42"/>
        <v>MCN,3,3,1,1</v>
      </c>
      <c r="G81" s="177" t="s">
        <v>2429</v>
      </c>
      <c r="H81" s="53">
        <f t="shared" si="43"/>
        <v>2500</v>
      </c>
      <c r="I81" s="53" t="str">
        <f t="shared" si="44"/>
        <v>prop,207,2;pack,1108;pack,1123;pack,1138;pack,1153</v>
      </c>
      <c r="J81" s="53" t="str">
        <f t="shared" si="45"/>
        <v>prop,207,2</v>
      </c>
      <c r="K81" s="53">
        <f t="shared" si="46"/>
        <v>0</v>
      </c>
      <c r="L81" s="53" t="str">
        <f t="shared" si="47"/>
        <v>prop,211,1;pack,1108;pack,1123;pack,1138;pack,1153</v>
      </c>
      <c r="M81" s="53" t="str">
        <f t="shared" si="48"/>
        <v>prop,211,1</v>
      </c>
      <c r="N81" s="53">
        <f t="shared" si="49"/>
        <v>250</v>
      </c>
      <c r="O81" s="53" t="str">
        <f t="shared" si="50"/>
        <v>prop,208,2;pack,1108;pack,1123;pack,1138;pack,1153</v>
      </c>
      <c r="P81" s="53" t="str">
        <f t="shared" si="51"/>
        <v>prop,208,2</v>
      </c>
      <c r="Q81" s="53">
        <f t="shared" si="52"/>
        <v>0</v>
      </c>
      <c r="R81" s="53" t="str">
        <f t="shared" si="53"/>
        <v>prop,212,1;pack,1108;pack,1123;pack,1138;pack,1153</v>
      </c>
      <c r="S81" s="53" t="str">
        <f t="shared" si="54"/>
        <v>prop,212,1</v>
      </c>
      <c r="T81" s="53">
        <f t="shared" si="55"/>
        <v>250</v>
      </c>
      <c r="U81" s="53" t="str">
        <f t="shared" si="56"/>
        <v>prop,209,2;pack,1108;pack,1123;pack,1138;pack,1153</v>
      </c>
      <c r="V81" s="53" t="str">
        <f t="shared" si="57"/>
        <v>prop,209,2</v>
      </c>
      <c r="W81" s="53">
        <f t="shared" si="58"/>
        <v>0</v>
      </c>
      <c r="X81" s="53" t="str">
        <f t="shared" si="59"/>
        <v>prop,213,1;pack,1108;pack,1123;pack,1138;pack,1153</v>
      </c>
      <c r="Y81" s="53" t="str">
        <f t="shared" si="60"/>
        <v>prop,213,1</v>
      </c>
      <c r="Z81" s="53">
        <f t="shared" si="61"/>
        <v>250</v>
      </c>
      <c r="AA81" s="53" t="str">
        <f t="shared" si="62"/>
        <v>prop,210,2;pack,1108;pack,1123;pack,1138;pack,1153</v>
      </c>
      <c r="AB81" s="53" t="str">
        <f t="shared" si="63"/>
        <v>prop,210,2</v>
      </c>
      <c r="AC81" s="53">
        <f t="shared" si="64"/>
        <v>0</v>
      </c>
      <c r="AD81" s="53" t="str">
        <f t="shared" si="65"/>
        <v>prop,214,1;pack,1108;pack,1123;pack,1138;pack,1153</v>
      </c>
      <c r="AE81" s="53" t="str">
        <f t="shared" si="66"/>
        <v>prop,214,1</v>
      </c>
      <c r="AF81" s="53">
        <f t="shared" si="67"/>
        <v>250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0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0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500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0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0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500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0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500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0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500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1500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0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0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prop,206,2;pack,1108;pack,1123;pack,1138;pack,1153</v>
      </c>
      <c r="CJ81" s="53" t="str">
        <f t="shared" si="123"/>
        <v>prop,206,2</v>
      </c>
      <c r="CK81" s="53">
        <f t="shared" si="124"/>
        <v>1200</v>
      </c>
      <c r="CL81" s="53" t="str">
        <f t="shared" si="125"/>
        <v>prop,205,4;pack,1108;pack,1123;pack,1138;pack,1153</v>
      </c>
      <c r="CM81" s="53" t="str">
        <f t="shared" si="126"/>
        <v>prop,205,4</v>
      </c>
      <c r="CN81" s="53">
        <f t="shared" si="127"/>
        <v>300</v>
      </c>
      <c r="CO81" s="53" t="str">
        <f>"stage_token,"&amp;INT(价值设定!M42*100)</f>
        <v>stage_token,1800</v>
      </c>
      <c r="CP81" s="53" t="str">
        <f t="shared" si="128"/>
        <v>stage_token,1800</v>
      </c>
      <c r="CQ81" s="53">
        <v>500</v>
      </c>
      <c r="CR81" s="53" t="s">
        <v>2329</v>
      </c>
      <c r="CS81" s="53" t="str">
        <f t="shared" si="129"/>
        <v>cash,110</v>
      </c>
      <c r="CT81" s="53">
        <v>100</v>
      </c>
      <c r="CU81" s="53" t="s">
        <v>2330</v>
      </c>
      <c r="CV81" s="53" t="str">
        <f t="shared" si="130"/>
        <v>prop,704,8</v>
      </c>
      <c r="CW81" s="53">
        <v>100</v>
      </c>
      <c r="CX81" s="53" t="str">
        <f t="shared" si="131"/>
        <v>MCN,4,3,1,1</v>
      </c>
      <c r="CY81" s="177" t="s">
        <v>2431</v>
      </c>
      <c r="CZ81" s="53">
        <f t="shared" si="132"/>
        <v>15</v>
      </c>
      <c r="DA81" s="53" t="str">
        <f t="shared" si="133"/>
        <v>prop,105,1</v>
      </c>
      <c r="DB81" s="53" t="str">
        <f t="shared" si="134"/>
        <v>prop,105,1</v>
      </c>
      <c r="DC81" s="53">
        <f t="shared" si="135"/>
        <v>500</v>
      </c>
      <c r="DE81" s="53">
        <v>1179</v>
      </c>
      <c r="DF81" s="56" t="str">
        <f t="shared" si="138"/>
        <v>pack,222;pack,257</v>
      </c>
      <c r="DG81" s="79"/>
      <c r="DJ81" s="73"/>
      <c r="DK81" s="58"/>
      <c r="DL81" s="58"/>
      <c r="DN81" s="59"/>
      <c r="DO81" s="59"/>
      <c r="DP81" s="59"/>
      <c r="DQ81" s="59"/>
      <c r="DR81" s="59"/>
      <c r="DS81" s="59"/>
      <c r="DT81" s="59"/>
      <c r="DU81" s="59"/>
      <c r="DV81" s="59"/>
      <c r="DW81" s="59"/>
      <c r="DX81" s="59"/>
      <c r="DY81" s="59"/>
      <c r="DZ81" s="59"/>
      <c r="EA81" s="59"/>
      <c r="EB81" s="73"/>
    </row>
    <row r="82" spans="1:132" x14ac:dyDescent="0.15">
      <c r="A82" s="53">
        <f>怪物产出!A44</f>
        <v>41</v>
      </c>
      <c r="B82" s="53">
        <f>怪物产出!B44</f>
        <v>9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1000</v>
      </c>
      <c r="F82" s="145" t="str">
        <f t="shared" si="42"/>
        <v>MCN,3,3,1,1</v>
      </c>
      <c r="G82" s="177" t="s">
        <v>2429</v>
      </c>
      <c r="H82" s="53">
        <f t="shared" si="43"/>
        <v>2500</v>
      </c>
      <c r="I82" s="53" t="str">
        <f t="shared" si="44"/>
        <v>prop,207,2;pack,1108;pack,1123;pack,1138;pack,1153</v>
      </c>
      <c r="J82" s="53" t="str">
        <f t="shared" si="45"/>
        <v>prop,207,2</v>
      </c>
      <c r="K82" s="53">
        <f t="shared" si="46"/>
        <v>0</v>
      </c>
      <c r="L82" s="53" t="str">
        <f t="shared" si="47"/>
        <v>prop,211,1;pack,1108;pack,1123;pack,1138;pack,1153</v>
      </c>
      <c r="M82" s="53" t="str">
        <f t="shared" si="48"/>
        <v>prop,211,1</v>
      </c>
      <c r="N82" s="53">
        <f t="shared" si="49"/>
        <v>250</v>
      </c>
      <c r="O82" s="53" t="str">
        <f t="shared" si="50"/>
        <v>prop,208,2;pack,1108;pack,1123;pack,1138;pack,1153</v>
      </c>
      <c r="P82" s="53" t="str">
        <f t="shared" si="51"/>
        <v>prop,208,2</v>
      </c>
      <c r="Q82" s="53">
        <f t="shared" si="52"/>
        <v>0</v>
      </c>
      <c r="R82" s="53" t="str">
        <f t="shared" si="53"/>
        <v>prop,212,1;pack,1108;pack,1123;pack,1138;pack,1153</v>
      </c>
      <c r="S82" s="53" t="str">
        <f t="shared" si="54"/>
        <v>prop,212,1</v>
      </c>
      <c r="T82" s="53">
        <f t="shared" si="55"/>
        <v>250</v>
      </c>
      <c r="U82" s="53" t="str">
        <f t="shared" si="56"/>
        <v>prop,209,2;pack,1108;pack,1123;pack,1138;pack,1153</v>
      </c>
      <c r="V82" s="53" t="str">
        <f t="shared" si="57"/>
        <v>prop,209,2</v>
      </c>
      <c r="W82" s="53">
        <f t="shared" si="58"/>
        <v>0</v>
      </c>
      <c r="X82" s="53" t="str">
        <f t="shared" si="59"/>
        <v>prop,213,1;pack,1108;pack,1123;pack,1138;pack,1153</v>
      </c>
      <c r="Y82" s="53" t="str">
        <f t="shared" si="60"/>
        <v>prop,213,1</v>
      </c>
      <c r="Z82" s="53">
        <f t="shared" si="61"/>
        <v>250</v>
      </c>
      <c r="AA82" s="53" t="str">
        <f t="shared" si="62"/>
        <v>prop,210,2;pack,1108;pack,1123;pack,1138;pack,1153</v>
      </c>
      <c r="AB82" s="53" t="str">
        <f t="shared" si="63"/>
        <v>prop,210,2</v>
      </c>
      <c r="AC82" s="53">
        <f t="shared" si="64"/>
        <v>0</v>
      </c>
      <c r="AD82" s="53" t="str">
        <f t="shared" si="65"/>
        <v>prop,214,1;pack,1108;pack,1123;pack,1138;pack,1153</v>
      </c>
      <c r="AE82" s="53" t="str">
        <f t="shared" si="66"/>
        <v>prop,214,1</v>
      </c>
      <c r="AF82" s="53">
        <f t="shared" si="67"/>
        <v>250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0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0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500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0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0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500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0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0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500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0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0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500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0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1500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0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0</v>
      </c>
      <c r="CI82" s="53" t="str">
        <f t="shared" si="122"/>
        <v>prop,206,2;pack,1108;pack,1123;pack,1138;pack,1153</v>
      </c>
      <c r="CJ82" s="53" t="str">
        <f t="shared" si="123"/>
        <v>prop,206,2</v>
      </c>
      <c r="CK82" s="53">
        <f t="shared" si="124"/>
        <v>1200</v>
      </c>
      <c r="CL82" s="53" t="str">
        <f t="shared" si="125"/>
        <v>prop,205,4;pack,1108;pack,1123;pack,1138;pack,1153</v>
      </c>
      <c r="CM82" s="53" t="str">
        <f t="shared" si="126"/>
        <v>prop,205,4</v>
      </c>
      <c r="CN82" s="53">
        <f t="shared" si="127"/>
        <v>300</v>
      </c>
      <c r="CO82" s="53" t="str">
        <f>"stage_token,"&amp;INT(价值设定!M43*100)</f>
        <v>stage_token,1810</v>
      </c>
      <c r="CP82" s="53" t="str">
        <f t="shared" si="128"/>
        <v>stage_token,1810</v>
      </c>
      <c r="CQ82" s="53">
        <v>500</v>
      </c>
      <c r="CR82" s="53" t="s">
        <v>2329</v>
      </c>
      <c r="CS82" s="53" t="str">
        <f t="shared" si="129"/>
        <v>cash,110</v>
      </c>
      <c r="CT82" s="53">
        <v>100</v>
      </c>
      <c r="CU82" s="53" t="s">
        <v>2330</v>
      </c>
      <c r="CV82" s="53" t="str">
        <f t="shared" si="130"/>
        <v>prop,704,8</v>
      </c>
      <c r="CW82" s="53">
        <v>100</v>
      </c>
      <c r="CX82" s="53" t="str">
        <f t="shared" si="131"/>
        <v>MCN,4,3,1,1</v>
      </c>
      <c r="CY82" s="177" t="s">
        <v>2431</v>
      </c>
      <c r="CZ82" s="53">
        <f t="shared" si="132"/>
        <v>15</v>
      </c>
      <c r="DA82" s="53" t="str">
        <f t="shared" si="133"/>
        <v>prop,105,1</v>
      </c>
      <c r="DB82" s="53" t="str">
        <f t="shared" si="134"/>
        <v>prop,105,1</v>
      </c>
      <c r="DC82" s="53">
        <f t="shared" si="135"/>
        <v>500</v>
      </c>
      <c r="DE82" s="53">
        <v>1180</v>
      </c>
      <c r="DF82" s="56" t="str">
        <f t="shared" si="138"/>
        <v>pack,227;pack,262</v>
      </c>
      <c r="DG82" s="79"/>
      <c r="DJ82" s="73"/>
      <c r="DK82" s="58"/>
      <c r="DL82" s="58"/>
      <c r="DM82" s="58"/>
      <c r="DN82" s="59"/>
      <c r="DO82" s="59"/>
      <c r="DP82" s="59"/>
      <c r="DQ82" s="59"/>
      <c r="DR82" s="59"/>
      <c r="DS82" s="59"/>
      <c r="DT82" s="59"/>
      <c r="DU82" s="59"/>
      <c r="DV82" s="59"/>
      <c r="DW82" s="59"/>
      <c r="DX82" s="59"/>
      <c r="DY82" s="59"/>
      <c r="DZ82" s="59"/>
      <c r="EA82" s="59"/>
      <c r="EB82" s="73"/>
    </row>
    <row r="83" spans="1:132" x14ac:dyDescent="0.15">
      <c r="A83" s="53">
        <f>怪物产出!A45</f>
        <v>42</v>
      </c>
      <c r="B83" s="53">
        <f>怪物产出!B45</f>
        <v>10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500</v>
      </c>
      <c r="F83" s="145" t="str">
        <f t="shared" si="42"/>
        <v>MCN,3,3,1,1</v>
      </c>
      <c r="G83" s="177" t="s">
        <v>2429</v>
      </c>
      <c r="H83" s="53">
        <f t="shared" si="43"/>
        <v>1500</v>
      </c>
      <c r="I83" s="53" t="str">
        <f t="shared" si="44"/>
        <v>prop,207,2;pack,1109;pack,1124;pack,1139;pack,1154</v>
      </c>
      <c r="J83" s="53" t="str">
        <f t="shared" si="45"/>
        <v>prop,207,2</v>
      </c>
      <c r="K83" s="53">
        <f t="shared" si="46"/>
        <v>0</v>
      </c>
      <c r="L83" s="53" t="str">
        <f t="shared" si="47"/>
        <v>prop,211,1;pack,1109;pack,1124;pack,1139;pack,1154</v>
      </c>
      <c r="M83" s="53" t="str">
        <f t="shared" si="48"/>
        <v>prop,211,1</v>
      </c>
      <c r="N83" s="53">
        <f t="shared" si="49"/>
        <v>500</v>
      </c>
      <c r="O83" s="53" t="str">
        <f t="shared" si="50"/>
        <v>prop,208,2;pack,1109;pack,1124;pack,1139;pack,1154</v>
      </c>
      <c r="P83" s="53" t="str">
        <f t="shared" si="51"/>
        <v>prop,208,2</v>
      </c>
      <c r="Q83" s="53">
        <f t="shared" si="52"/>
        <v>0</v>
      </c>
      <c r="R83" s="53" t="str">
        <f t="shared" si="53"/>
        <v>prop,212,1;pack,1109;pack,1124;pack,1139;pack,1154</v>
      </c>
      <c r="S83" s="53" t="str">
        <f t="shared" si="54"/>
        <v>prop,212,1</v>
      </c>
      <c r="T83" s="53">
        <f t="shared" si="55"/>
        <v>500</v>
      </c>
      <c r="U83" s="53" t="str">
        <f t="shared" si="56"/>
        <v>prop,209,2;pack,1109;pack,1124;pack,1139;pack,1154</v>
      </c>
      <c r="V83" s="53" t="str">
        <f t="shared" si="57"/>
        <v>prop,209,2</v>
      </c>
      <c r="W83" s="53">
        <f t="shared" si="58"/>
        <v>0</v>
      </c>
      <c r="X83" s="53" t="str">
        <f t="shared" si="59"/>
        <v>prop,213,1;pack,1109;pack,1124;pack,1139;pack,1154</v>
      </c>
      <c r="Y83" s="53" t="str">
        <f t="shared" si="60"/>
        <v>prop,213,1</v>
      </c>
      <c r="Z83" s="53">
        <f t="shared" si="61"/>
        <v>500</v>
      </c>
      <c r="AA83" s="53" t="str">
        <f t="shared" si="62"/>
        <v>prop,210,2;pack,1109;pack,1124;pack,1139;pack,1154</v>
      </c>
      <c r="AB83" s="53" t="str">
        <f t="shared" si="63"/>
        <v>prop,210,2</v>
      </c>
      <c r="AC83" s="53">
        <f t="shared" si="64"/>
        <v>0</v>
      </c>
      <c r="AD83" s="53" t="str">
        <f t="shared" si="65"/>
        <v>prop,214,1;pack,1109;pack,1124;pack,1139;pack,1154</v>
      </c>
      <c r="AE83" s="53" t="str">
        <f t="shared" si="66"/>
        <v>prop,214,1</v>
      </c>
      <c r="AF83" s="53">
        <f t="shared" si="67"/>
        <v>500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0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0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500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0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0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500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0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0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500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0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0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500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0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1000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0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0</v>
      </c>
      <c r="CI83" s="53" t="str">
        <f t="shared" si="122"/>
        <v>prop,206,2;pack,1109;pack,1124;pack,1139;pack,1154</v>
      </c>
      <c r="CJ83" s="53" t="str">
        <f t="shared" si="123"/>
        <v>prop,206,2</v>
      </c>
      <c r="CK83" s="53">
        <f t="shared" si="124"/>
        <v>2000</v>
      </c>
      <c r="CL83" s="53" t="str">
        <f t="shared" si="125"/>
        <v>prop,205,5;pack,1109;pack,1124;pack,1139;pack,1154</v>
      </c>
      <c r="CM83" s="53" t="str">
        <f t="shared" si="126"/>
        <v>prop,205,5</v>
      </c>
      <c r="CN83" s="53">
        <f t="shared" si="127"/>
        <v>500</v>
      </c>
      <c r="CO83" s="53" t="str">
        <f>"stage_token,"&amp;INT(价值设定!M44*100)</f>
        <v>stage_token,1820</v>
      </c>
      <c r="CP83" s="53" t="str">
        <f t="shared" si="128"/>
        <v>stage_token,1820</v>
      </c>
      <c r="CQ83" s="53">
        <v>500</v>
      </c>
      <c r="CR83" s="53" t="s">
        <v>2329</v>
      </c>
      <c r="CS83" s="53" t="str">
        <f t="shared" si="129"/>
        <v>cash,110</v>
      </c>
      <c r="CT83" s="53">
        <v>100</v>
      </c>
      <c r="CU83" s="53" t="s">
        <v>2330</v>
      </c>
      <c r="CV83" s="53" t="str">
        <f t="shared" si="130"/>
        <v>prop,704,8</v>
      </c>
      <c r="CW83" s="53">
        <v>100</v>
      </c>
      <c r="CX83" s="53" t="str">
        <f t="shared" si="131"/>
        <v>MCN,4,3,1,1</v>
      </c>
      <c r="CY83" s="177" t="s">
        <v>2431</v>
      </c>
      <c r="CZ83" s="53">
        <f t="shared" si="132"/>
        <v>15</v>
      </c>
      <c r="DA83" s="53" t="str">
        <f t="shared" si="133"/>
        <v>prop,105,1</v>
      </c>
      <c r="DB83" s="53" t="str">
        <f t="shared" si="134"/>
        <v>prop,105,1</v>
      </c>
      <c r="DC83" s="53">
        <f t="shared" si="135"/>
        <v>500</v>
      </c>
      <c r="DE83" s="53">
        <v>1181</v>
      </c>
      <c r="DF83" s="56" t="str">
        <f t="shared" si="138"/>
        <v>pack,232;pack,267</v>
      </c>
      <c r="DG83" s="7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</row>
    <row r="84" spans="1:132" x14ac:dyDescent="0.15">
      <c r="A84" s="53">
        <f>怪物产出!A46</f>
        <v>43</v>
      </c>
      <c r="B84" s="53">
        <f>怪物产出!B46</f>
        <v>10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500</v>
      </c>
      <c r="F84" s="145" t="str">
        <f t="shared" si="42"/>
        <v>MCN,3,3,1,1</v>
      </c>
      <c r="G84" s="177" t="s">
        <v>2429</v>
      </c>
      <c r="H84" s="53">
        <f t="shared" si="43"/>
        <v>1500</v>
      </c>
      <c r="I84" s="53" t="str">
        <f t="shared" si="44"/>
        <v>prop,207,2;pack,1109;pack,1124;pack,1139;pack,1154</v>
      </c>
      <c r="J84" s="53" t="str">
        <f t="shared" si="45"/>
        <v>prop,207,2</v>
      </c>
      <c r="K84" s="53">
        <f t="shared" si="46"/>
        <v>0</v>
      </c>
      <c r="L84" s="53" t="str">
        <f t="shared" si="47"/>
        <v>prop,211,1;pack,1109;pack,1124;pack,1139;pack,1154</v>
      </c>
      <c r="M84" s="53" t="str">
        <f t="shared" si="48"/>
        <v>prop,211,1</v>
      </c>
      <c r="N84" s="53">
        <f t="shared" si="49"/>
        <v>500</v>
      </c>
      <c r="O84" s="53" t="str">
        <f t="shared" si="50"/>
        <v>prop,208,2;pack,1109;pack,1124;pack,1139;pack,1154</v>
      </c>
      <c r="P84" s="53" t="str">
        <f t="shared" si="51"/>
        <v>prop,208,2</v>
      </c>
      <c r="Q84" s="53">
        <f t="shared" si="52"/>
        <v>0</v>
      </c>
      <c r="R84" s="53" t="str">
        <f t="shared" si="53"/>
        <v>prop,212,1;pack,1109;pack,1124;pack,1139;pack,1154</v>
      </c>
      <c r="S84" s="53" t="str">
        <f t="shared" si="54"/>
        <v>prop,212,1</v>
      </c>
      <c r="T84" s="53">
        <f t="shared" si="55"/>
        <v>500</v>
      </c>
      <c r="U84" s="53" t="str">
        <f t="shared" si="56"/>
        <v>prop,209,2;pack,1109;pack,1124;pack,1139;pack,1154</v>
      </c>
      <c r="V84" s="53" t="str">
        <f t="shared" si="57"/>
        <v>prop,209,2</v>
      </c>
      <c r="W84" s="53">
        <f t="shared" si="58"/>
        <v>0</v>
      </c>
      <c r="X84" s="53" t="str">
        <f t="shared" si="59"/>
        <v>prop,213,1;pack,1109;pack,1124;pack,1139;pack,1154</v>
      </c>
      <c r="Y84" s="53" t="str">
        <f t="shared" si="60"/>
        <v>prop,213,1</v>
      </c>
      <c r="Z84" s="53">
        <f t="shared" si="61"/>
        <v>500</v>
      </c>
      <c r="AA84" s="53" t="str">
        <f t="shared" si="62"/>
        <v>prop,210,2;pack,1109;pack,1124;pack,1139;pack,1154</v>
      </c>
      <c r="AB84" s="53" t="str">
        <f t="shared" si="63"/>
        <v>prop,210,2</v>
      </c>
      <c r="AC84" s="53">
        <f t="shared" si="64"/>
        <v>0</v>
      </c>
      <c r="AD84" s="53" t="str">
        <f t="shared" si="65"/>
        <v>prop,214,1;pack,1109;pack,1124;pack,1139;pack,1154</v>
      </c>
      <c r="AE84" s="53" t="str">
        <f t="shared" si="66"/>
        <v>prop,214,1</v>
      </c>
      <c r="AF84" s="53">
        <f t="shared" si="67"/>
        <v>500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0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0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500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0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0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500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0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0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500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0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0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500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0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1000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0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0</v>
      </c>
      <c r="CI84" s="53" t="str">
        <f t="shared" si="122"/>
        <v>prop,206,2;pack,1109;pack,1124;pack,1139;pack,1154</v>
      </c>
      <c r="CJ84" s="53" t="str">
        <f t="shared" si="123"/>
        <v>prop,206,2</v>
      </c>
      <c r="CK84" s="53">
        <f t="shared" si="124"/>
        <v>2000</v>
      </c>
      <c r="CL84" s="53" t="str">
        <f t="shared" si="125"/>
        <v>prop,205,5;pack,1109;pack,1124;pack,1139;pack,1154</v>
      </c>
      <c r="CM84" s="53" t="str">
        <f t="shared" si="126"/>
        <v>prop,205,5</v>
      </c>
      <c r="CN84" s="53">
        <f t="shared" si="127"/>
        <v>500</v>
      </c>
      <c r="CO84" s="53" t="str">
        <f>"stage_token,"&amp;INT(价值设定!M45*100)</f>
        <v>stage_token,1830</v>
      </c>
      <c r="CP84" s="53" t="str">
        <f t="shared" si="128"/>
        <v>stage_token,1830</v>
      </c>
      <c r="CQ84" s="53">
        <v>500</v>
      </c>
      <c r="CR84" s="53" t="s">
        <v>2329</v>
      </c>
      <c r="CS84" s="53" t="str">
        <f t="shared" si="129"/>
        <v>cash,110</v>
      </c>
      <c r="CT84" s="53">
        <v>100</v>
      </c>
      <c r="CU84" s="53" t="s">
        <v>2330</v>
      </c>
      <c r="CV84" s="53" t="str">
        <f t="shared" si="130"/>
        <v>prop,704,8</v>
      </c>
      <c r="CW84" s="53">
        <v>100</v>
      </c>
      <c r="CX84" s="53" t="str">
        <f t="shared" si="131"/>
        <v>MCN,4,3,1,1</v>
      </c>
      <c r="CY84" s="177" t="s">
        <v>2431</v>
      </c>
      <c r="CZ84" s="53">
        <f t="shared" si="132"/>
        <v>15</v>
      </c>
      <c r="DA84" s="53" t="str">
        <f t="shared" si="133"/>
        <v>prop,105,1</v>
      </c>
      <c r="DB84" s="53" t="str">
        <f t="shared" si="134"/>
        <v>prop,105,1</v>
      </c>
      <c r="DC84" s="53">
        <f t="shared" si="135"/>
        <v>500</v>
      </c>
      <c r="DE84" s="53">
        <v>1182</v>
      </c>
      <c r="DF84" s="56" t="str">
        <f t="shared" si="138"/>
        <v>pack,237;pack,272</v>
      </c>
    </row>
    <row r="85" spans="1:132" x14ac:dyDescent="0.15">
      <c r="A85" s="53">
        <f>怪物产出!A47</f>
        <v>44</v>
      </c>
      <c r="B85" s="53">
        <f>怪物产出!B47</f>
        <v>10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500</v>
      </c>
      <c r="F85" s="145" t="str">
        <f t="shared" si="42"/>
        <v>MCN,3,3,1,1</v>
      </c>
      <c r="G85" s="177" t="s">
        <v>2429</v>
      </c>
      <c r="H85" s="53">
        <f t="shared" si="43"/>
        <v>1500</v>
      </c>
      <c r="I85" s="53" t="str">
        <f t="shared" si="44"/>
        <v>prop,207,2;pack,1109;pack,1124;pack,1139;pack,1154</v>
      </c>
      <c r="J85" s="53" t="str">
        <f t="shared" si="45"/>
        <v>prop,207,2</v>
      </c>
      <c r="K85" s="53">
        <f t="shared" si="46"/>
        <v>0</v>
      </c>
      <c r="L85" s="53" t="str">
        <f t="shared" si="47"/>
        <v>prop,211,1;pack,1109;pack,1124;pack,1139;pack,1154</v>
      </c>
      <c r="M85" s="53" t="str">
        <f t="shared" si="48"/>
        <v>prop,211,1</v>
      </c>
      <c r="N85" s="53">
        <f t="shared" si="49"/>
        <v>500</v>
      </c>
      <c r="O85" s="53" t="str">
        <f t="shared" si="50"/>
        <v>prop,208,2;pack,1109;pack,1124;pack,1139;pack,1154</v>
      </c>
      <c r="P85" s="53" t="str">
        <f t="shared" si="51"/>
        <v>prop,208,2</v>
      </c>
      <c r="Q85" s="53">
        <f t="shared" si="52"/>
        <v>0</v>
      </c>
      <c r="R85" s="53" t="str">
        <f t="shared" si="53"/>
        <v>prop,212,1;pack,1109;pack,1124;pack,1139;pack,1154</v>
      </c>
      <c r="S85" s="53" t="str">
        <f t="shared" si="54"/>
        <v>prop,212,1</v>
      </c>
      <c r="T85" s="53">
        <f t="shared" si="55"/>
        <v>500</v>
      </c>
      <c r="U85" s="53" t="str">
        <f t="shared" si="56"/>
        <v>prop,209,2;pack,1109;pack,1124;pack,1139;pack,1154</v>
      </c>
      <c r="V85" s="53" t="str">
        <f t="shared" si="57"/>
        <v>prop,209,2</v>
      </c>
      <c r="W85" s="53">
        <f t="shared" si="58"/>
        <v>0</v>
      </c>
      <c r="X85" s="53" t="str">
        <f t="shared" si="59"/>
        <v>prop,213,1;pack,1109;pack,1124;pack,1139;pack,1154</v>
      </c>
      <c r="Y85" s="53" t="str">
        <f t="shared" si="60"/>
        <v>prop,213,1</v>
      </c>
      <c r="Z85" s="53">
        <f t="shared" si="61"/>
        <v>500</v>
      </c>
      <c r="AA85" s="53" t="str">
        <f t="shared" si="62"/>
        <v>prop,210,2;pack,1109;pack,1124;pack,1139;pack,1154</v>
      </c>
      <c r="AB85" s="53" t="str">
        <f t="shared" si="63"/>
        <v>prop,210,2</v>
      </c>
      <c r="AC85" s="53">
        <f t="shared" si="64"/>
        <v>0</v>
      </c>
      <c r="AD85" s="53" t="str">
        <f t="shared" si="65"/>
        <v>prop,214,1;pack,1109;pack,1124;pack,1139;pack,1154</v>
      </c>
      <c r="AE85" s="53" t="str">
        <f t="shared" si="66"/>
        <v>prop,214,1</v>
      </c>
      <c r="AF85" s="53">
        <f t="shared" si="67"/>
        <v>500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0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0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500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0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0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500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0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0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500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0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0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500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0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1000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0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0</v>
      </c>
      <c r="CI85" s="53" t="str">
        <f t="shared" si="122"/>
        <v>prop,206,2;pack,1109;pack,1124;pack,1139;pack,1154</v>
      </c>
      <c r="CJ85" s="53" t="str">
        <f t="shared" si="123"/>
        <v>prop,206,2</v>
      </c>
      <c r="CK85" s="53">
        <f t="shared" si="124"/>
        <v>2000</v>
      </c>
      <c r="CL85" s="53" t="str">
        <f t="shared" si="125"/>
        <v>prop,205,5;pack,1109;pack,1124;pack,1139;pack,1154</v>
      </c>
      <c r="CM85" s="53" t="str">
        <f t="shared" si="126"/>
        <v>prop,205,5</v>
      </c>
      <c r="CN85" s="53">
        <f t="shared" si="127"/>
        <v>500</v>
      </c>
      <c r="CO85" s="53" t="str">
        <f>"stage_token,"&amp;INT(价值设定!M46*100)</f>
        <v>stage_token,1840</v>
      </c>
      <c r="CP85" s="53" t="str">
        <f t="shared" si="128"/>
        <v>stage_token,1840</v>
      </c>
      <c r="CQ85" s="53">
        <v>500</v>
      </c>
      <c r="CR85" s="53" t="s">
        <v>2329</v>
      </c>
      <c r="CS85" s="53" t="str">
        <f t="shared" si="129"/>
        <v>cash,110</v>
      </c>
      <c r="CT85" s="53">
        <v>100</v>
      </c>
      <c r="CU85" s="53" t="s">
        <v>2330</v>
      </c>
      <c r="CV85" s="53" t="str">
        <f t="shared" si="130"/>
        <v>prop,704,8</v>
      </c>
      <c r="CW85" s="53">
        <v>100</v>
      </c>
      <c r="CX85" s="53" t="str">
        <f t="shared" si="131"/>
        <v>MCN,4,3,1,1</v>
      </c>
      <c r="CY85" s="177" t="s">
        <v>2431</v>
      </c>
      <c r="CZ85" s="53">
        <f t="shared" si="132"/>
        <v>15</v>
      </c>
      <c r="DA85" s="53" t="str">
        <f t="shared" si="133"/>
        <v>prop,105,1</v>
      </c>
      <c r="DB85" s="53" t="str">
        <f t="shared" si="134"/>
        <v>prop,105,1</v>
      </c>
      <c r="DC85" s="53">
        <f t="shared" si="135"/>
        <v>500</v>
      </c>
      <c r="DE85" s="53">
        <v>1183</v>
      </c>
      <c r="DF85" s="56" t="str">
        <f t="shared" si="138"/>
        <v>pack,242;pack,202</v>
      </c>
      <c r="DG85" s="79"/>
    </row>
    <row r="86" spans="1:132" x14ac:dyDescent="0.15">
      <c r="A86" s="53">
        <f>怪物产出!A48</f>
        <v>45</v>
      </c>
      <c r="B86" s="53">
        <f>怪物产出!B48</f>
        <v>10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500</v>
      </c>
      <c r="F86" s="145" t="str">
        <f t="shared" si="42"/>
        <v>MCN,3,3,1,1</v>
      </c>
      <c r="G86" s="177" t="s">
        <v>2429</v>
      </c>
      <c r="H86" s="53">
        <f t="shared" si="43"/>
        <v>1500</v>
      </c>
      <c r="I86" s="53" t="str">
        <f t="shared" si="44"/>
        <v>prop,207,2;pack,1109;pack,1124;pack,1139;pack,1154</v>
      </c>
      <c r="J86" s="53" t="str">
        <f t="shared" si="45"/>
        <v>prop,207,2</v>
      </c>
      <c r="K86" s="53">
        <f t="shared" si="46"/>
        <v>0</v>
      </c>
      <c r="L86" s="53" t="str">
        <f t="shared" si="47"/>
        <v>prop,211,1;pack,1109;pack,1124;pack,1139;pack,1154</v>
      </c>
      <c r="M86" s="53" t="str">
        <f t="shared" si="48"/>
        <v>prop,211,1</v>
      </c>
      <c r="N86" s="53">
        <f t="shared" si="49"/>
        <v>500</v>
      </c>
      <c r="O86" s="53" t="str">
        <f t="shared" si="50"/>
        <v>prop,208,2;pack,1109;pack,1124;pack,1139;pack,1154</v>
      </c>
      <c r="P86" s="53" t="str">
        <f t="shared" si="51"/>
        <v>prop,208,2</v>
      </c>
      <c r="Q86" s="53">
        <f t="shared" si="52"/>
        <v>0</v>
      </c>
      <c r="R86" s="53" t="str">
        <f t="shared" si="53"/>
        <v>prop,212,1;pack,1109;pack,1124;pack,1139;pack,1154</v>
      </c>
      <c r="S86" s="53" t="str">
        <f t="shared" si="54"/>
        <v>prop,212,1</v>
      </c>
      <c r="T86" s="53">
        <f t="shared" si="55"/>
        <v>500</v>
      </c>
      <c r="U86" s="53" t="str">
        <f t="shared" si="56"/>
        <v>prop,209,2;pack,1109;pack,1124;pack,1139;pack,1154</v>
      </c>
      <c r="V86" s="53" t="str">
        <f t="shared" si="57"/>
        <v>prop,209,2</v>
      </c>
      <c r="W86" s="53">
        <f t="shared" si="58"/>
        <v>0</v>
      </c>
      <c r="X86" s="53" t="str">
        <f t="shared" si="59"/>
        <v>prop,213,1;pack,1109;pack,1124;pack,1139;pack,1154</v>
      </c>
      <c r="Y86" s="53" t="str">
        <f t="shared" si="60"/>
        <v>prop,213,1</v>
      </c>
      <c r="Z86" s="53">
        <f t="shared" si="61"/>
        <v>500</v>
      </c>
      <c r="AA86" s="53" t="str">
        <f t="shared" si="62"/>
        <v>prop,210,2;pack,1109;pack,1124;pack,1139;pack,1154</v>
      </c>
      <c r="AB86" s="53" t="str">
        <f t="shared" si="63"/>
        <v>prop,210,2</v>
      </c>
      <c r="AC86" s="53">
        <f t="shared" si="64"/>
        <v>0</v>
      </c>
      <c r="AD86" s="53" t="str">
        <f t="shared" si="65"/>
        <v>prop,214,1;pack,1109;pack,1124;pack,1139;pack,1154</v>
      </c>
      <c r="AE86" s="53" t="str">
        <f t="shared" si="66"/>
        <v>prop,214,1</v>
      </c>
      <c r="AF86" s="53">
        <f t="shared" si="67"/>
        <v>500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0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500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0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500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0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0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500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0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0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500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0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1000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0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0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0</v>
      </c>
      <c r="CI86" s="53" t="str">
        <f t="shared" si="122"/>
        <v>prop,206,2;pack,1109;pack,1124;pack,1139;pack,1154</v>
      </c>
      <c r="CJ86" s="53" t="str">
        <f t="shared" si="123"/>
        <v>prop,206,2</v>
      </c>
      <c r="CK86" s="53">
        <f t="shared" si="124"/>
        <v>2000</v>
      </c>
      <c r="CL86" s="53" t="str">
        <f t="shared" si="125"/>
        <v>prop,205,5;pack,1109;pack,1124;pack,1139;pack,1154</v>
      </c>
      <c r="CM86" s="53" t="str">
        <f t="shared" si="126"/>
        <v>prop,205,5</v>
      </c>
      <c r="CN86" s="53">
        <f t="shared" si="127"/>
        <v>500</v>
      </c>
      <c r="CO86" s="53" t="str">
        <f>"stage_token,"&amp;INT(价值设定!M47*100)</f>
        <v>stage_token,1850</v>
      </c>
      <c r="CP86" s="53" t="str">
        <f t="shared" si="128"/>
        <v>stage_token,1850</v>
      </c>
      <c r="CQ86" s="53">
        <v>500</v>
      </c>
      <c r="CR86" s="53" t="s">
        <v>2329</v>
      </c>
      <c r="CS86" s="53" t="str">
        <f t="shared" si="129"/>
        <v>cash,110</v>
      </c>
      <c r="CT86" s="53">
        <v>100</v>
      </c>
      <c r="CU86" s="53" t="s">
        <v>2330</v>
      </c>
      <c r="CV86" s="53" t="str">
        <f t="shared" si="130"/>
        <v>prop,704,8</v>
      </c>
      <c r="CW86" s="53">
        <v>100</v>
      </c>
      <c r="CX86" s="53" t="str">
        <f t="shared" si="131"/>
        <v>MCN,4,3,1,1</v>
      </c>
      <c r="CY86" s="177" t="s">
        <v>2431</v>
      </c>
      <c r="CZ86" s="53">
        <f t="shared" si="132"/>
        <v>15</v>
      </c>
      <c r="DA86" s="53" t="str">
        <f t="shared" si="133"/>
        <v>prop,105,1</v>
      </c>
      <c r="DB86" s="53" t="str">
        <f t="shared" si="134"/>
        <v>prop,105,1</v>
      </c>
      <c r="DC86" s="53">
        <f t="shared" si="135"/>
        <v>500</v>
      </c>
      <c r="DE86" s="53">
        <v>1184</v>
      </c>
      <c r="DF86" s="56" t="str">
        <f t="shared" si="138"/>
        <v>pack,247;pack,207</v>
      </c>
      <c r="DG86" s="79"/>
    </row>
    <row r="87" spans="1:132" x14ac:dyDescent="0.15">
      <c r="A87" s="53">
        <f>怪物产出!A49</f>
        <v>46</v>
      </c>
      <c r="B87" s="53">
        <f>怪物产出!B49</f>
        <v>10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500</v>
      </c>
      <c r="F87" s="145" t="str">
        <f t="shared" si="42"/>
        <v>MCN,3,3,1,1</v>
      </c>
      <c r="G87" s="177" t="s">
        <v>2429</v>
      </c>
      <c r="H87" s="53">
        <f t="shared" si="43"/>
        <v>1500</v>
      </c>
      <c r="I87" s="53" t="str">
        <f t="shared" si="44"/>
        <v>prop,207,2;pack,1109;pack,1124;pack,1139;pack,1154</v>
      </c>
      <c r="J87" s="53" t="str">
        <f t="shared" si="45"/>
        <v>prop,207,2</v>
      </c>
      <c r="K87" s="53">
        <f t="shared" si="46"/>
        <v>0</v>
      </c>
      <c r="L87" s="53" t="str">
        <f t="shared" si="47"/>
        <v>prop,211,1;pack,1109;pack,1124;pack,1139;pack,1154</v>
      </c>
      <c r="M87" s="53" t="str">
        <f t="shared" si="48"/>
        <v>prop,211,1</v>
      </c>
      <c r="N87" s="53">
        <f t="shared" si="49"/>
        <v>500</v>
      </c>
      <c r="O87" s="53" t="str">
        <f t="shared" si="50"/>
        <v>prop,208,2;pack,1109;pack,1124;pack,1139;pack,1154</v>
      </c>
      <c r="P87" s="53" t="str">
        <f t="shared" si="51"/>
        <v>prop,208,2</v>
      </c>
      <c r="Q87" s="53">
        <f t="shared" si="52"/>
        <v>0</v>
      </c>
      <c r="R87" s="53" t="str">
        <f t="shared" si="53"/>
        <v>prop,212,1;pack,1109;pack,1124;pack,1139;pack,1154</v>
      </c>
      <c r="S87" s="53" t="str">
        <f t="shared" si="54"/>
        <v>prop,212,1</v>
      </c>
      <c r="T87" s="53">
        <f t="shared" si="55"/>
        <v>500</v>
      </c>
      <c r="U87" s="53" t="str">
        <f t="shared" si="56"/>
        <v>prop,209,2;pack,1109;pack,1124;pack,1139;pack,1154</v>
      </c>
      <c r="V87" s="53" t="str">
        <f t="shared" si="57"/>
        <v>prop,209,2</v>
      </c>
      <c r="W87" s="53">
        <f t="shared" si="58"/>
        <v>0</v>
      </c>
      <c r="X87" s="53" t="str">
        <f t="shared" si="59"/>
        <v>prop,213,1;pack,1109;pack,1124;pack,1139;pack,1154</v>
      </c>
      <c r="Y87" s="53" t="str">
        <f t="shared" si="60"/>
        <v>prop,213,1</v>
      </c>
      <c r="Z87" s="53">
        <f t="shared" si="61"/>
        <v>500</v>
      </c>
      <c r="AA87" s="53" t="str">
        <f t="shared" si="62"/>
        <v>prop,210,2;pack,1109;pack,1124;pack,1139;pack,1154</v>
      </c>
      <c r="AB87" s="53" t="str">
        <f t="shared" si="63"/>
        <v>prop,210,2</v>
      </c>
      <c r="AC87" s="53">
        <f t="shared" si="64"/>
        <v>0</v>
      </c>
      <c r="AD87" s="53" t="str">
        <f t="shared" si="65"/>
        <v>prop,214,1;pack,1109;pack,1124;pack,1139;pack,1154</v>
      </c>
      <c r="AE87" s="53" t="str">
        <f t="shared" si="66"/>
        <v>prop,214,1</v>
      </c>
      <c r="AF87" s="53">
        <f t="shared" si="67"/>
        <v>500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0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500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0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500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0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0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500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0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0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500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0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1000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0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0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0</v>
      </c>
      <c r="CI87" s="53" t="str">
        <f t="shared" si="122"/>
        <v>prop,206,2;pack,1109;pack,1124;pack,1139;pack,1154</v>
      </c>
      <c r="CJ87" s="53" t="str">
        <f t="shared" si="123"/>
        <v>prop,206,2</v>
      </c>
      <c r="CK87" s="53">
        <f t="shared" si="124"/>
        <v>2000</v>
      </c>
      <c r="CL87" s="53" t="str">
        <f t="shared" si="125"/>
        <v>prop,205,5;pack,1109;pack,1124;pack,1139;pack,1154</v>
      </c>
      <c r="CM87" s="53" t="str">
        <f t="shared" si="126"/>
        <v>prop,205,5</v>
      </c>
      <c r="CN87" s="53">
        <f t="shared" si="127"/>
        <v>500</v>
      </c>
      <c r="CO87" s="53" t="str">
        <f>"stage_token,"&amp;INT(价值设定!M48*100)</f>
        <v>stage_token,1860</v>
      </c>
      <c r="CP87" s="53" t="str">
        <f t="shared" si="128"/>
        <v>stage_token,1860</v>
      </c>
      <c r="CQ87" s="53">
        <v>500</v>
      </c>
      <c r="CR87" s="53" t="s">
        <v>2329</v>
      </c>
      <c r="CS87" s="53" t="str">
        <f t="shared" si="129"/>
        <v>cash,110</v>
      </c>
      <c r="CT87" s="53">
        <v>100</v>
      </c>
      <c r="CU87" s="53" t="s">
        <v>2330</v>
      </c>
      <c r="CV87" s="53" t="str">
        <f t="shared" si="130"/>
        <v>prop,704,8</v>
      </c>
      <c r="CW87" s="53">
        <v>100</v>
      </c>
      <c r="CX87" s="53" t="str">
        <f t="shared" si="131"/>
        <v>MCN,4,3,1,1</v>
      </c>
      <c r="CY87" s="177" t="s">
        <v>2431</v>
      </c>
      <c r="CZ87" s="53">
        <f t="shared" si="132"/>
        <v>15</v>
      </c>
      <c r="DA87" s="53" t="str">
        <f t="shared" si="133"/>
        <v>prop,105,1</v>
      </c>
      <c r="DB87" s="53" t="str">
        <f t="shared" si="134"/>
        <v>prop,105,1</v>
      </c>
      <c r="DC87" s="53">
        <f t="shared" si="135"/>
        <v>500</v>
      </c>
      <c r="DE87" s="53">
        <v>1185</v>
      </c>
      <c r="DF87" s="56" t="str">
        <f t="shared" si="138"/>
        <v>pack,252;pack,212</v>
      </c>
      <c r="DG87" s="79"/>
    </row>
    <row r="88" spans="1:132" x14ac:dyDescent="0.15">
      <c r="A88" s="53">
        <f>怪物产出!A50</f>
        <v>47</v>
      </c>
      <c r="B88" s="53">
        <f>怪物产出!B50</f>
        <v>11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1500</v>
      </c>
      <c r="F88" s="145" t="str">
        <f t="shared" si="42"/>
        <v>MCN,3,3,1,1</v>
      </c>
      <c r="G88" s="177" t="s">
        <v>2429</v>
      </c>
      <c r="H88" s="53">
        <f t="shared" si="43"/>
        <v>1500</v>
      </c>
      <c r="I88" s="53" t="str">
        <f t="shared" si="44"/>
        <v>prop,207,2;pack,1110;pack,1125;pack,1140;pack,1155</v>
      </c>
      <c r="J88" s="53" t="str">
        <f t="shared" si="45"/>
        <v>prop,207,2</v>
      </c>
      <c r="K88" s="53">
        <f t="shared" si="46"/>
        <v>0</v>
      </c>
      <c r="L88" s="53" t="str">
        <f t="shared" si="47"/>
        <v>prop,211,1;pack,1110;pack,1125;pack,1140;pack,1155</v>
      </c>
      <c r="M88" s="53" t="str">
        <f t="shared" si="48"/>
        <v>prop,211,1</v>
      </c>
      <c r="N88" s="53">
        <f t="shared" si="49"/>
        <v>375</v>
      </c>
      <c r="O88" s="53" t="str">
        <f t="shared" si="50"/>
        <v>prop,208,2;pack,1110;pack,1125;pack,1140;pack,1155</v>
      </c>
      <c r="P88" s="53" t="str">
        <f t="shared" si="51"/>
        <v>prop,208,2</v>
      </c>
      <c r="Q88" s="53">
        <f t="shared" si="52"/>
        <v>0</v>
      </c>
      <c r="R88" s="53" t="str">
        <f t="shared" si="53"/>
        <v>prop,212,1;pack,1110;pack,1125;pack,1140;pack,1155</v>
      </c>
      <c r="S88" s="53" t="str">
        <f t="shared" si="54"/>
        <v>prop,212,1</v>
      </c>
      <c r="T88" s="53">
        <f t="shared" si="55"/>
        <v>375</v>
      </c>
      <c r="U88" s="53" t="str">
        <f t="shared" si="56"/>
        <v>prop,209,2;pack,1110;pack,1125;pack,1140;pack,1155</v>
      </c>
      <c r="V88" s="53" t="str">
        <f t="shared" si="57"/>
        <v>prop,209,2</v>
      </c>
      <c r="W88" s="53">
        <f t="shared" si="58"/>
        <v>0</v>
      </c>
      <c r="X88" s="53" t="str">
        <f t="shared" si="59"/>
        <v>prop,213,1;pack,1110;pack,1125;pack,1140;pack,1155</v>
      </c>
      <c r="Y88" s="53" t="str">
        <f t="shared" si="60"/>
        <v>prop,213,1</v>
      </c>
      <c r="Z88" s="53">
        <f t="shared" si="61"/>
        <v>375</v>
      </c>
      <c r="AA88" s="53" t="str">
        <f t="shared" si="62"/>
        <v>prop,210,2;pack,1110;pack,1125;pack,1140;pack,1155</v>
      </c>
      <c r="AB88" s="53" t="str">
        <f t="shared" si="63"/>
        <v>prop,210,2</v>
      </c>
      <c r="AC88" s="53">
        <f t="shared" si="64"/>
        <v>0</v>
      </c>
      <c r="AD88" s="53" t="str">
        <f t="shared" si="65"/>
        <v>prop,214,1;pack,1110;pack,1125;pack,1140;pack,1155</v>
      </c>
      <c r="AE88" s="53" t="str">
        <f t="shared" si="66"/>
        <v>prop,214,1</v>
      </c>
      <c r="AF88" s="53">
        <f t="shared" si="67"/>
        <v>375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0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250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0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250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0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0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250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0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0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250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0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1000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0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0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0</v>
      </c>
      <c r="CI88" s="53" t="str">
        <f t="shared" si="122"/>
        <v>prop,206,2;pack,1110;pack,1125;pack,1140;pack,1155</v>
      </c>
      <c r="CJ88" s="53" t="str">
        <f t="shared" si="123"/>
        <v>prop,206,2</v>
      </c>
      <c r="CK88" s="53">
        <f t="shared" si="124"/>
        <v>1500</v>
      </c>
      <c r="CL88" s="53" t="str">
        <f t="shared" si="125"/>
        <v>prop,205,5;pack,1110;pack,1125;pack,1140;pack,1155</v>
      </c>
      <c r="CM88" s="53" t="str">
        <f t="shared" si="126"/>
        <v>prop,205,5</v>
      </c>
      <c r="CN88" s="53">
        <f t="shared" si="127"/>
        <v>500</v>
      </c>
      <c r="CO88" s="53" t="str">
        <f>"stage_token,"&amp;INT(价值设定!M49*100)</f>
        <v>stage_token,1870</v>
      </c>
      <c r="CP88" s="53" t="str">
        <f t="shared" si="128"/>
        <v>stage_token,1870</v>
      </c>
      <c r="CQ88" s="53">
        <v>500</v>
      </c>
      <c r="CR88" s="53" t="s">
        <v>2329</v>
      </c>
      <c r="CS88" s="53" t="str">
        <f t="shared" si="129"/>
        <v>cash,110</v>
      </c>
      <c r="CT88" s="53">
        <v>100</v>
      </c>
      <c r="CU88" s="53" t="s">
        <v>2330</v>
      </c>
      <c r="CV88" s="53" t="str">
        <f t="shared" si="130"/>
        <v>prop,704,8</v>
      </c>
      <c r="CW88" s="53">
        <v>100</v>
      </c>
      <c r="CX88" s="53" t="str">
        <f t="shared" si="131"/>
        <v>MCN,4,3,1,1</v>
      </c>
      <c r="CY88" s="177" t="s">
        <v>2431</v>
      </c>
      <c r="CZ88" s="53">
        <f t="shared" si="132"/>
        <v>20</v>
      </c>
      <c r="DA88" s="53" t="str">
        <f t="shared" si="133"/>
        <v>prop,105,1</v>
      </c>
      <c r="DB88" s="53" t="str">
        <f t="shared" si="134"/>
        <v>prop,105,1</v>
      </c>
      <c r="DC88" s="53">
        <f t="shared" si="135"/>
        <v>1500</v>
      </c>
      <c r="DE88" s="53">
        <v>1186</v>
      </c>
      <c r="DF88" s="56" t="str">
        <f t="shared" si="138"/>
        <v>pack,257;pack,217</v>
      </c>
      <c r="DG88" s="79"/>
    </row>
    <row r="89" spans="1:132" x14ac:dyDescent="0.15">
      <c r="A89" s="53">
        <f>怪物产出!A51</f>
        <v>48</v>
      </c>
      <c r="B89" s="53">
        <f>怪物产出!B51</f>
        <v>11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1500</v>
      </c>
      <c r="F89" s="145" t="str">
        <f t="shared" si="42"/>
        <v>MCN,3,3,1,1</v>
      </c>
      <c r="G89" s="177" t="s">
        <v>2429</v>
      </c>
      <c r="H89" s="53">
        <f t="shared" si="43"/>
        <v>1500</v>
      </c>
      <c r="I89" s="53" t="str">
        <f t="shared" si="44"/>
        <v>prop,207,2;pack,1110;pack,1125;pack,1140;pack,1155</v>
      </c>
      <c r="J89" s="53" t="str">
        <f t="shared" si="45"/>
        <v>prop,207,2</v>
      </c>
      <c r="K89" s="53">
        <f t="shared" si="46"/>
        <v>0</v>
      </c>
      <c r="L89" s="53" t="str">
        <f t="shared" si="47"/>
        <v>prop,211,1;pack,1110;pack,1125;pack,1140;pack,1155</v>
      </c>
      <c r="M89" s="53" t="str">
        <f t="shared" si="48"/>
        <v>prop,211,1</v>
      </c>
      <c r="N89" s="53">
        <f t="shared" si="49"/>
        <v>375</v>
      </c>
      <c r="O89" s="53" t="str">
        <f t="shared" si="50"/>
        <v>prop,208,2;pack,1110;pack,1125;pack,1140;pack,1155</v>
      </c>
      <c r="P89" s="53" t="str">
        <f t="shared" si="51"/>
        <v>prop,208,2</v>
      </c>
      <c r="Q89" s="53">
        <f t="shared" si="52"/>
        <v>0</v>
      </c>
      <c r="R89" s="53" t="str">
        <f t="shared" si="53"/>
        <v>prop,212,1;pack,1110;pack,1125;pack,1140;pack,1155</v>
      </c>
      <c r="S89" s="53" t="str">
        <f t="shared" si="54"/>
        <v>prop,212,1</v>
      </c>
      <c r="T89" s="53">
        <f t="shared" si="55"/>
        <v>375</v>
      </c>
      <c r="U89" s="53" t="str">
        <f t="shared" si="56"/>
        <v>prop,209,2;pack,1110;pack,1125;pack,1140;pack,1155</v>
      </c>
      <c r="V89" s="53" t="str">
        <f t="shared" si="57"/>
        <v>prop,209,2</v>
      </c>
      <c r="W89" s="53">
        <f t="shared" si="58"/>
        <v>0</v>
      </c>
      <c r="X89" s="53" t="str">
        <f t="shared" si="59"/>
        <v>prop,213,1;pack,1110;pack,1125;pack,1140;pack,1155</v>
      </c>
      <c r="Y89" s="53" t="str">
        <f t="shared" si="60"/>
        <v>prop,213,1</v>
      </c>
      <c r="Z89" s="53">
        <f t="shared" si="61"/>
        <v>375</v>
      </c>
      <c r="AA89" s="53" t="str">
        <f t="shared" si="62"/>
        <v>prop,210,2;pack,1110;pack,1125;pack,1140;pack,1155</v>
      </c>
      <c r="AB89" s="53" t="str">
        <f t="shared" si="63"/>
        <v>prop,210,2</v>
      </c>
      <c r="AC89" s="53">
        <f t="shared" si="64"/>
        <v>0</v>
      </c>
      <c r="AD89" s="53" t="str">
        <f t="shared" si="65"/>
        <v>prop,214,1;pack,1110;pack,1125;pack,1140;pack,1155</v>
      </c>
      <c r="AE89" s="53" t="str">
        <f t="shared" si="66"/>
        <v>prop,214,1</v>
      </c>
      <c r="AF89" s="53">
        <f t="shared" si="67"/>
        <v>375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0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250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0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250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0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0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250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0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0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250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0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1000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0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0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0</v>
      </c>
      <c r="CI89" s="53" t="str">
        <f t="shared" si="122"/>
        <v>prop,206,2;pack,1110;pack,1125;pack,1140;pack,1155</v>
      </c>
      <c r="CJ89" s="53" t="str">
        <f t="shared" si="123"/>
        <v>prop,206,2</v>
      </c>
      <c r="CK89" s="53">
        <f t="shared" si="124"/>
        <v>1500</v>
      </c>
      <c r="CL89" s="53" t="str">
        <f t="shared" si="125"/>
        <v>prop,205,5;pack,1110;pack,1125;pack,1140;pack,1155</v>
      </c>
      <c r="CM89" s="53" t="str">
        <f t="shared" si="126"/>
        <v>prop,205,5</v>
      </c>
      <c r="CN89" s="53">
        <f t="shared" si="127"/>
        <v>500</v>
      </c>
      <c r="CO89" s="53" t="str">
        <f>"stage_token,"&amp;INT(价值设定!M50*100)</f>
        <v>stage_token,1880</v>
      </c>
      <c r="CP89" s="53" t="str">
        <f t="shared" si="128"/>
        <v>stage_token,1880</v>
      </c>
      <c r="CQ89" s="53">
        <v>500</v>
      </c>
      <c r="CR89" s="53" t="s">
        <v>2329</v>
      </c>
      <c r="CS89" s="53" t="str">
        <f t="shared" si="129"/>
        <v>cash,110</v>
      </c>
      <c r="CT89" s="53">
        <v>100</v>
      </c>
      <c r="CU89" s="53" t="s">
        <v>2330</v>
      </c>
      <c r="CV89" s="53" t="str">
        <f t="shared" si="130"/>
        <v>prop,704,8</v>
      </c>
      <c r="CW89" s="53">
        <v>100</v>
      </c>
      <c r="CX89" s="53" t="str">
        <f t="shared" si="131"/>
        <v>MCN,4,3,1,1</v>
      </c>
      <c r="CY89" s="177" t="s">
        <v>2431</v>
      </c>
      <c r="CZ89" s="53">
        <f t="shared" si="132"/>
        <v>20</v>
      </c>
      <c r="DA89" s="53" t="str">
        <f t="shared" si="133"/>
        <v>prop,105,1</v>
      </c>
      <c r="DB89" s="53" t="str">
        <f t="shared" si="134"/>
        <v>prop,105,1</v>
      </c>
      <c r="DC89" s="53">
        <f t="shared" si="135"/>
        <v>1500</v>
      </c>
      <c r="DE89" s="53">
        <v>1187</v>
      </c>
      <c r="DF89" s="56" t="str">
        <f t="shared" si="138"/>
        <v>pack,262;pack,222</v>
      </c>
      <c r="DG89" s="79"/>
    </row>
    <row r="90" spans="1:132" x14ac:dyDescent="0.15">
      <c r="A90" s="53">
        <f>怪物产出!A52</f>
        <v>49</v>
      </c>
      <c r="B90" s="53">
        <f>怪物产出!B52</f>
        <v>11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1500</v>
      </c>
      <c r="F90" s="145" t="str">
        <f t="shared" si="42"/>
        <v>MCN,3,3,1,1</v>
      </c>
      <c r="G90" s="177" t="s">
        <v>2429</v>
      </c>
      <c r="H90" s="53">
        <f t="shared" si="43"/>
        <v>1500</v>
      </c>
      <c r="I90" s="53" t="str">
        <f t="shared" si="44"/>
        <v>prop,207,2;pack,1110;pack,1125;pack,1140;pack,1155</v>
      </c>
      <c r="J90" s="53" t="str">
        <f t="shared" si="45"/>
        <v>prop,207,2</v>
      </c>
      <c r="K90" s="53">
        <f t="shared" si="46"/>
        <v>0</v>
      </c>
      <c r="L90" s="53" t="str">
        <f t="shared" si="47"/>
        <v>prop,211,1;pack,1110;pack,1125;pack,1140;pack,1155</v>
      </c>
      <c r="M90" s="53" t="str">
        <f t="shared" si="48"/>
        <v>prop,211,1</v>
      </c>
      <c r="N90" s="53">
        <f t="shared" si="49"/>
        <v>375</v>
      </c>
      <c r="O90" s="53" t="str">
        <f t="shared" si="50"/>
        <v>prop,208,2;pack,1110;pack,1125;pack,1140;pack,1155</v>
      </c>
      <c r="P90" s="53" t="str">
        <f t="shared" si="51"/>
        <v>prop,208,2</v>
      </c>
      <c r="Q90" s="53">
        <f t="shared" si="52"/>
        <v>0</v>
      </c>
      <c r="R90" s="53" t="str">
        <f t="shared" si="53"/>
        <v>prop,212,1;pack,1110;pack,1125;pack,1140;pack,1155</v>
      </c>
      <c r="S90" s="53" t="str">
        <f t="shared" si="54"/>
        <v>prop,212,1</v>
      </c>
      <c r="T90" s="53">
        <f t="shared" si="55"/>
        <v>375</v>
      </c>
      <c r="U90" s="53" t="str">
        <f t="shared" si="56"/>
        <v>prop,209,2;pack,1110;pack,1125;pack,1140;pack,1155</v>
      </c>
      <c r="V90" s="53" t="str">
        <f t="shared" si="57"/>
        <v>prop,209,2</v>
      </c>
      <c r="W90" s="53">
        <f t="shared" si="58"/>
        <v>0</v>
      </c>
      <c r="X90" s="53" t="str">
        <f t="shared" si="59"/>
        <v>prop,213,1;pack,1110;pack,1125;pack,1140;pack,1155</v>
      </c>
      <c r="Y90" s="53" t="str">
        <f t="shared" si="60"/>
        <v>prop,213,1</v>
      </c>
      <c r="Z90" s="53">
        <f t="shared" si="61"/>
        <v>375</v>
      </c>
      <c r="AA90" s="53" t="str">
        <f t="shared" si="62"/>
        <v>prop,210,2;pack,1110;pack,1125;pack,1140;pack,1155</v>
      </c>
      <c r="AB90" s="53" t="str">
        <f t="shared" si="63"/>
        <v>prop,210,2</v>
      </c>
      <c r="AC90" s="53">
        <f t="shared" si="64"/>
        <v>0</v>
      </c>
      <c r="AD90" s="53" t="str">
        <f t="shared" si="65"/>
        <v>prop,214,1;pack,1110;pack,1125;pack,1140;pack,1155</v>
      </c>
      <c r="AE90" s="53" t="str">
        <f t="shared" si="66"/>
        <v>prop,214,1</v>
      </c>
      <c r="AF90" s="53">
        <f t="shared" si="67"/>
        <v>375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0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250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0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250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0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0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250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0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0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250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0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1000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0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0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0</v>
      </c>
      <c r="CI90" s="53" t="str">
        <f t="shared" si="122"/>
        <v>prop,206,2;pack,1110;pack,1125;pack,1140;pack,1155</v>
      </c>
      <c r="CJ90" s="53" t="str">
        <f t="shared" si="123"/>
        <v>prop,206,2</v>
      </c>
      <c r="CK90" s="53">
        <f t="shared" si="124"/>
        <v>1500</v>
      </c>
      <c r="CL90" s="53" t="str">
        <f t="shared" si="125"/>
        <v>prop,205,5;pack,1110;pack,1125;pack,1140;pack,1155</v>
      </c>
      <c r="CM90" s="53" t="str">
        <f t="shared" si="126"/>
        <v>prop,205,5</v>
      </c>
      <c r="CN90" s="53">
        <f t="shared" si="127"/>
        <v>500</v>
      </c>
      <c r="CO90" s="53" t="str">
        <f>"stage_token,"&amp;INT(价值设定!M51*100)</f>
        <v>stage_token,1890</v>
      </c>
      <c r="CP90" s="53" t="str">
        <f t="shared" si="128"/>
        <v>stage_token,1890</v>
      </c>
      <c r="CQ90" s="53">
        <v>500</v>
      </c>
      <c r="CR90" s="53" t="s">
        <v>2329</v>
      </c>
      <c r="CS90" s="53" t="str">
        <f t="shared" si="129"/>
        <v>cash,110</v>
      </c>
      <c r="CT90" s="53">
        <v>100</v>
      </c>
      <c r="CU90" s="53" t="s">
        <v>2330</v>
      </c>
      <c r="CV90" s="53" t="str">
        <f t="shared" si="130"/>
        <v>prop,704,8</v>
      </c>
      <c r="CW90" s="53">
        <v>100</v>
      </c>
      <c r="CX90" s="53" t="str">
        <f t="shared" si="131"/>
        <v>MCN,4,3,1,1</v>
      </c>
      <c r="CY90" s="177" t="s">
        <v>2431</v>
      </c>
      <c r="CZ90" s="53">
        <f t="shared" si="132"/>
        <v>20</v>
      </c>
      <c r="DA90" s="53" t="str">
        <f t="shared" si="133"/>
        <v>prop,105,1</v>
      </c>
      <c r="DB90" s="53" t="str">
        <f t="shared" si="134"/>
        <v>prop,105,1</v>
      </c>
      <c r="DC90" s="53">
        <f t="shared" si="135"/>
        <v>1500</v>
      </c>
      <c r="DE90" s="53">
        <v>1188</v>
      </c>
      <c r="DF90" s="56" t="str">
        <f t="shared" si="138"/>
        <v>pack,267;pack,227</v>
      </c>
      <c r="DG90" s="79"/>
    </row>
    <row r="91" spans="1:132" x14ac:dyDescent="0.15">
      <c r="A91" s="53">
        <f>怪物产出!A53</f>
        <v>50</v>
      </c>
      <c r="B91" s="53">
        <f>怪物产出!B53</f>
        <v>11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1500</v>
      </c>
      <c r="F91" s="145" t="str">
        <f t="shared" si="42"/>
        <v>MCN,3,3,1,1</v>
      </c>
      <c r="G91" s="177" t="s">
        <v>2429</v>
      </c>
      <c r="H91" s="53">
        <f t="shared" si="43"/>
        <v>1500</v>
      </c>
      <c r="I91" s="53" t="str">
        <f t="shared" si="44"/>
        <v>prop,207,2;pack,1110;pack,1125;pack,1140;pack,1155</v>
      </c>
      <c r="J91" s="53" t="str">
        <f t="shared" si="45"/>
        <v>prop,207,2</v>
      </c>
      <c r="K91" s="53">
        <f t="shared" si="46"/>
        <v>0</v>
      </c>
      <c r="L91" s="53" t="str">
        <f t="shared" si="47"/>
        <v>prop,211,1;pack,1110;pack,1125;pack,1140;pack,1155</v>
      </c>
      <c r="M91" s="53" t="str">
        <f t="shared" si="48"/>
        <v>prop,211,1</v>
      </c>
      <c r="N91" s="53">
        <f t="shared" si="49"/>
        <v>375</v>
      </c>
      <c r="O91" s="53" t="str">
        <f t="shared" si="50"/>
        <v>prop,208,2;pack,1110;pack,1125;pack,1140;pack,1155</v>
      </c>
      <c r="P91" s="53" t="str">
        <f t="shared" si="51"/>
        <v>prop,208,2</v>
      </c>
      <c r="Q91" s="53">
        <f t="shared" si="52"/>
        <v>0</v>
      </c>
      <c r="R91" s="53" t="str">
        <f t="shared" si="53"/>
        <v>prop,212,1;pack,1110;pack,1125;pack,1140;pack,1155</v>
      </c>
      <c r="S91" s="53" t="str">
        <f t="shared" si="54"/>
        <v>prop,212,1</v>
      </c>
      <c r="T91" s="53">
        <f t="shared" si="55"/>
        <v>375</v>
      </c>
      <c r="U91" s="53" t="str">
        <f t="shared" si="56"/>
        <v>prop,209,2;pack,1110;pack,1125;pack,1140;pack,1155</v>
      </c>
      <c r="V91" s="53" t="str">
        <f t="shared" si="57"/>
        <v>prop,209,2</v>
      </c>
      <c r="W91" s="53">
        <f t="shared" si="58"/>
        <v>0</v>
      </c>
      <c r="X91" s="53" t="str">
        <f t="shared" si="59"/>
        <v>prop,213,1;pack,1110;pack,1125;pack,1140;pack,1155</v>
      </c>
      <c r="Y91" s="53" t="str">
        <f t="shared" si="60"/>
        <v>prop,213,1</v>
      </c>
      <c r="Z91" s="53">
        <f t="shared" si="61"/>
        <v>375</v>
      </c>
      <c r="AA91" s="53" t="str">
        <f t="shared" si="62"/>
        <v>prop,210,2;pack,1110;pack,1125;pack,1140;pack,1155</v>
      </c>
      <c r="AB91" s="53" t="str">
        <f t="shared" si="63"/>
        <v>prop,210,2</v>
      </c>
      <c r="AC91" s="53">
        <f t="shared" si="64"/>
        <v>0</v>
      </c>
      <c r="AD91" s="53" t="str">
        <f t="shared" si="65"/>
        <v>prop,214,1;pack,1110;pack,1125;pack,1140;pack,1155</v>
      </c>
      <c r="AE91" s="53" t="str">
        <f t="shared" si="66"/>
        <v>prop,214,1</v>
      </c>
      <c r="AF91" s="53">
        <f t="shared" si="67"/>
        <v>375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0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0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250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0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0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250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0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0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250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0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0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250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0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1000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0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0</v>
      </c>
      <c r="CI91" s="53" t="str">
        <f t="shared" si="122"/>
        <v>prop,206,2;pack,1110;pack,1125;pack,1140;pack,1155</v>
      </c>
      <c r="CJ91" s="53" t="str">
        <f t="shared" si="123"/>
        <v>prop,206,2</v>
      </c>
      <c r="CK91" s="53">
        <f t="shared" si="124"/>
        <v>1500</v>
      </c>
      <c r="CL91" s="53" t="str">
        <f t="shared" si="125"/>
        <v>prop,205,5;pack,1110;pack,1125;pack,1140;pack,1155</v>
      </c>
      <c r="CM91" s="53" t="str">
        <f t="shared" si="126"/>
        <v>prop,205,5</v>
      </c>
      <c r="CN91" s="53">
        <f t="shared" si="127"/>
        <v>500</v>
      </c>
      <c r="CO91" s="53" t="str">
        <f>"stage_token,"&amp;INT(价值设定!M52*100)</f>
        <v>stage_token,1900</v>
      </c>
      <c r="CP91" s="53" t="str">
        <f t="shared" si="128"/>
        <v>stage_token,1900</v>
      </c>
      <c r="CQ91" s="53">
        <v>500</v>
      </c>
      <c r="CR91" s="53" t="s">
        <v>2329</v>
      </c>
      <c r="CS91" s="53" t="str">
        <f t="shared" si="129"/>
        <v>cash,110</v>
      </c>
      <c r="CT91" s="53">
        <v>100</v>
      </c>
      <c r="CU91" s="53" t="s">
        <v>2330</v>
      </c>
      <c r="CV91" s="53" t="str">
        <f t="shared" si="130"/>
        <v>prop,704,8</v>
      </c>
      <c r="CW91" s="53">
        <v>100</v>
      </c>
      <c r="CX91" s="53" t="str">
        <f t="shared" si="131"/>
        <v>MCN,4,3,1,1</v>
      </c>
      <c r="CY91" s="177" t="s">
        <v>2431</v>
      </c>
      <c r="CZ91" s="53">
        <f t="shared" si="132"/>
        <v>20</v>
      </c>
      <c r="DA91" s="53" t="str">
        <f t="shared" si="133"/>
        <v>prop,105,1</v>
      </c>
      <c r="DB91" s="53" t="str">
        <f t="shared" si="134"/>
        <v>prop,105,1</v>
      </c>
      <c r="DC91" s="53">
        <f t="shared" si="135"/>
        <v>1500</v>
      </c>
      <c r="DE91" s="53">
        <v>1189</v>
      </c>
      <c r="DF91" s="56" t="str">
        <f t="shared" si="138"/>
        <v>pack,272;pack,232</v>
      </c>
      <c r="DG91" s="79"/>
    </row>
    <row r="92" spans="1:132" x14ac:dyDescent="0.15">
      <c r="A92" s="53">
        <f>怪物产出!A54</f>
        <v>51</v>
      </c>
      <c r="B92" s="53">
        <f>怪物产出!B54</f>
        <v>11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1500</v>
      </c>
      <c r="F92" s="145" t="str">
        <f t="shared" si="42"/>
        <v>MCN,3,3,1,1</v>
      </c>
      <c r="G92" s="177" t="s">
        <v>2429</v>
      </c>
      <c r="H92" s="53">
        <f t="shared" si="43"/>
        <v>1500</v>
      </c>
      <c r="I92" s="53" t="str">
        <f t="shared" si="44"/>
        <v>prop,207,2;pack,1110;pack,1125;pack,1140;pack,1155</v>
      </c>
      <c r="J92" s="53" t="str">
        <f t="shared" si="45"/>
        <v>prop,207,2</v>
      </c>
      <c r="K92" s="53">
        <f t="shared" si="46"/>
        <v>0</v>
      </c>
      <c r="L92" s="53" t="str">
        <f t="shared" si="47"/>
        <v>prop,211,1;pack,1110;pack,1125;pack,1140;pack,1155</v>
      </c>
      <c r="M92" s="53" t="str">
        <f t="shared" si="48"/>
        <v>prop,211,1</v>
      </c>
      <c r="N92" s="53">
        <f t="shared" si="49"/>
        <v>375</v>
      </c>
      <c r="O92" s="53" t="str">
        <f t="shared" si="50"/>
        <v>prop,208,2;pack,1110;pack,1125;pack,1140;pack,1155</v>
      </c>
      <c r="P92" s="53" t="str">
        <f t="shared" si="51"/>
        <v>prop,208,2</v>
      </c>
      <c r="Q92" s="53">
        <f t="shared" si="52"/>
        <v>0</v>
      </c>
      <c r="R92" s="53" t="str">
        <f t="shared" si="53"/>
        <v>prop,212,1;pack,1110;pack,1125;pack,1140;pack,1155</v>
      </c>
      <c r="S92" s="53" t="str">
        <f t="shared" si="54"/>
        <v>prop,212,1</v>
      </c>
      <c r="T92" s="53">
        <f t="shared" si="55"/>
        <v>375</v>
      </c>
      <c r="U92" s="53" t="str">
        <f t="shared" si="56"/>
        <v>prop,209,2;pack,1110;pack,1125;pack,1140;pack,1155</v>
      </c>
      <c r="V92" s="53" t="str">
        <f t="shared" si="57"/>
        <v>prop,209,2</v>
      </c>
      <c r="W92" s="53">
        <f t="shared" si="58"/>
        <v>0</v>
      </c>
      <c r="X92" s="53" t="str">
        <f t="shared" si="59"/>
        <v>prop,213,1;pack,1110;pack,1125;pack,1140;pack,1155</v>
      </c>
      <c r="Y92" s="53" t="str">
        <f t="shared" si="60"/>
        <v>prop,213,1</v>
      </c>
      <c r="Z92" s="53">
        <f t="shared" si="61"/>
        <v>375</v>
      </c>
      <c r="AA92" s="53" t="str">
        <f t="shared" si="62"/>
        <v>prop,210,2;pack,1110;pack,1125;pack,1140;pack,1155</v>
      </c>
      <c r="AB92" s="53" t="str">
        <f t="shared" si="63"/>
        <v>prop,210,2</v>
      </c>
      <c r="AC92" s="53">
        <f t="shared" si="64"/>
        <v>0</v>
      </c>
      <c r="AD92" s="53" t="str">
        <f t="shared" si="65"/>
        <v>prop,214,1;pack,1110;pack,1125;pack,1140;pack,1155</v>
      </c>
      <c r="AE92" s="53" t="str">
        <f t="shared" si="66"/>
        <v>prop,214,1</v>
      </c>
      <c r="AF92" s="53">
        <f t="shared" si="67"/>
        <v>375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0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0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250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0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0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250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0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0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250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0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0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250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0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1000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0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0</v>
      </c>
      <c r="CI92" s="53" t="str">
        <f t="shared" si="122"/>
        <v>prop,206,2;pack,1110;pack,1125;pack,1140;pack,1155</v>
      </c>
      <c r="CJ92" s="53" t="str">
        <f t="shared" si="123"/>
        <v>prop,206,2</v>
      </c>
      <c r="CK92" s="53">
        <f t="shared" si="124"/>
        <v>1500</v>
      </c>
      <c r="CL92" s="53" t="str">
        <f t="shared" si="125"/>
        <v>prop,205,5;pack,1110;pack,1125;pack,1140;pack,1155</v>
      </c>
      <c r="CM92" s="53" t="str">
        <f t="shared" si="126"/>
        <v>prop,205,5</v>
      </c>
      <c r="CN92" s="53">
        <f t="shared" si="127"/>
        <v>500</v>
      </c>
      <c r="CO92" s="53" t="str">
        <f>"stage_token,"&amp;INT(价值设定!M53*100)</f>
        <v>stage_token,1910</v>
      </c>
      <c r="CP92" s="53" t="str">
        <f t="shared" si="128"/>
        <v>stage_token,1910</v>
      </c>
      <c r="CQ92" s="53">
        <v>500</v>
      </c>
      <c r="CR92" s="53" t="s">
        <v>2329</v>
      </c>
      <c r="CS92" s="53" t="str">
        <f t="shared" si="129"/>
        <v>cash,110</v>
      </c>
      <c r="CT92" s="53">
        <v>100</v>
      </c>
      <c r="CU92" s="53" t="s">
        <v>2330</v>
      </c>
      <c r="CV92" s="53" t="str">
        <f t="shared" si="130"/>
        <v>prop,704,8</v>
      </c>
      <c r="CW92" s="53">
        <v>100</v>
      </c>
      <c r="CX92" s="53" t="str">
        <f t="shared" si="131"/>
        <v>MCN,4,3,1,1</v>
      </c>
      <c r="CY92" s="177" t="s">
        <v>2431</v>
      </c>
      <c r="CZ92" s="53">
        <f t="shared" si="132"/>
        <v>20</v>
      </c>
      <c r="DA92" s="53" t="str">
        <f t="shared" si="133"/>
        <v>prop,105,1</v>
      </c>
      <c r="DB92" s="53" t="str">
        <f t="shared" si="134"/>
        <v>prop,105,1</v>
      </c>
      <c r="DC92" s="53">
        <f t="shared" si="135"/>
        <v>1500</v>
      </c>
      <c r="DE92" s="53">
        <v>1190</v>
      </c>
      <c r="DF92" s="56" t="str">
        <f t="shared" ref="DF92:DF106" si="139">BK3</f>
        <v>pack,203;pack,238</v>
      </c>
      <c r="DG92" s="79"/>
    </row>
    <row r="93" spans="1:132" x14ac:dyDescent="0.15">
      <c r="A93" s="53">
        <f>怪物产出!A55</f>
        <v>52</v>
      </c>
      <c r="B93" s="53">
        <f>怪物产出!B55</f>
        <v>11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1500</v>
      </c>
      <c r="F93" s="145" t="str">
        <f t="shared" si="42"/>
        <v>MCN,3,3,1,1</v>
      </c>
      <c r="G93" s="177" t="s">
        <v>2429</v>
      </c>
      <c r="H93" s="53">
        <f t="shared" si="43"/>
        <v>1500</v>
      </c>
      <c r="I93" s="53" t="str">
        <f t="shared" si="44"/>
        <v>prop,207,2;pack,1110;pack,1125;pack,1140;pack,1155</v>
      </c>
      <c r="J93" s="53" t="str">
        <f t="shared" si="45"/>
        <v>prop,207,2</v>
      </c>
      <c r="K93" s="53">
        <f t="shared" si="46"/>
        <v>0</v>
      </c>
      <c r="L93" s="53" t="str">
        <f t="shared" si="47"/>
        <v>prop,211,1;pack,1110;pack,1125;pack,1140;pack,1155</v>
      </c>
      <c r="M93" s="53" t="str">
        <f t="shared" si="48"/>
        <v>prop,211,1</v>
      </c>
      <c r="N93" s="53">
        <f t="shared" si="49"/>
        <v>375</v>
      </c>
      <c r="O93" s="53" t="str">
        <f t="shared" si="50"/>
        <v>prop,208,2;pack,1110;pack,1125;pack,1140;pack,1155</v>
      </c>
      <c r="P93" s="53" t="str">
        <f t="shared" si="51"/>
        <v>prop,208,2</v>
      </c>
      <c r="Q93" s="53">
        <f t="shared" si="52"/>
        <v>0</v>
      </c>
      <c r="R93" s="53" t="str">
        <f t="shared" si="53"/>
        <v>prop,212,1;pack,1110;pack,1125;pack,1140;pack,1155</v>
      </c>
      <c r="S93" s="53" t="str">
        <f t="shared" si="54"/>
        <v>prop,212,1</v>
      </c>
      <c r="T93" s="53">
        <f t="shared" si="55"/>
        <v>375</v>
      </c>
      <c r="U93" s="53" t="str">
        <f t="shared" si="56"/>
        <v>prop,209,2;pack,1110;pack,1125;pack,1140;pack,1155</v>
      </c>
      <c r="V93" s="53" t="str">
        <f t="shared" si="57"/>
        <v>prop,209,2</v>
      </c>
      <c r="W93" s="53">
        <f t="shared" si="58"/>
        <v>0</v>
      </c>
      <c r="X93" s="53" t="str">
        <f t="shared" si="59"/>
        <v>prop,213,1;pack,1110;pack,1125;pack,1140;pack,1155</v>
      </c>
      <c r="Y93" s="53" t="str">
        <f t="shared" si="60"/>
        <v>prop,213,1</v>
      </c>
      <c r="Z93" s="53">
        <f t="shared" si="61"/>
        <v>375</v>
      </c>
      <c r="AA93" s="53" t="str">
        <f t="shared" si="62"/>
        <v>prop,210,2;pack,1110;pack,1125;pack,1140;pack,1155</v>
      </c>
      <c r="AB93" s="53" t="str">
        <f t="shared" si="63"/>
        <v>prop,210,2</v>
      </c>
      <c r="AC93" s="53">
        <f t="shared" si="64"/>
        <v>0</v>
      </c>
      <c r="AD93" s="53" t="str">
        <f t="shared" si="65"/>
        <v>prop,214,1;pack,1110;pack,1125;pack,1140;pack,1155</v>
      </c>
      <c r="AE93" s="53" t="str">
        <f t="shared" si="66"/>
        <v>prop,214,1</v>
      </c>
      <c r="AF93" s="53">
        <f t="shared" si="67"/>
        <v>375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0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0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250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0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0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250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0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0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250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0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0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250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0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1000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0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0</v>
      </c>
      <c r="CI93" s="53" t="str">
        <f t="shared" si="122"/>
        <v>prop,206,2;pack,1110;pack,1125;pack,1140;pack,1155</v>
      </c>
      <c r="CJ93" s="53" t="str">
        <f t="shared" si="123"/>
        <v>prop,206,2</v>
      </c>
      <c r="CK93" s="53">
        <f t="shared" si="124"/>
        <v>1500</v>
      </c>
      <c r="CL93" s="53" t="str">
        <f t="shared" si="125"/>
        <v>prop,205,5;pack,1110;pack,1125;pack,1140;pack,1155</v>
      </c>
      <c r="CM93" s="53" t="str">
        <f t="shared" si="126"/>
        <v>prop,205,5</v>
      </c>
      <c r="CN93" s="53">
        <f t="shared" si="127"/>
        <v>500</v>
      </c>
      <c r="CO93" s="53" t="str">
        <f>"stage_token,"&amp;INT(价值设定!M54*100)</f>
        <v>stage_token,1920</v>
      </c>
      <c r="CP93" s="53" t="str">
        <f t="shared" si="128"/>
        <v>stage_token,1920</v>
      </c>
      <c r="CQ93" s="53">
        <v>500</v>
      </c>
      <c r="CR93" s="53" t="s">
        <v>2329</v>
      </c>
      <c r="CS93" s="53" t="str">
        <f t="shared" si="129"/>
        <v>cash,110</v>
      </c>
      <c r="CT93" s="53">
        <v>100</v>
      </c>
      <c r="CU93" s="53" t="s">
        <v>2330</v>
      </c>
      <c r="CV93" s="53" t="str">
        <f t="shared" si="130"/>
        <v>prop,704,8</v>
      </c>
      <c r="CW93" s="53">
        <v>100</v>
      </c>
      <c r="CX93" s="53" t="str">
        <f t="shared" si="131"/>
        <v>MCN,4,3,1,1</v>
      </c>
      <c r="CY93" s="177" t="s">
        <v>2431</v>
      </c>
      <c r="CZ93" s="53">
        <f t="shared" si="132"/>
        <v>20</v>
      </c>
      <c r="DA93" s="53" t="str">
        <f t="shared" si="133"/>
        <v>prop,105,1</v>
      </c>
      <c r="DB93" s="53" t="str">
        <f t="shared" si="134"/>
        <v>prop,105,1</v>
      </c>
      <c r="DC93" s="53">
        <f t="shared" si="135"/>
        <v>1500</v>
      </c>
      <c r="DE93" s="53">
        <v>1191</v>
      </c>
      <c r="DF93" s="56" t="str">
        <f t="shared" si="139"/>
        <v>pack,208;pack,243</v>
      </c>
      <c r="DG93" s="79"/>
    </row>
    <row r="94" spans="1:132" x14ac:dyDescent="0.15">
      <c r="A94" s="53">
        <f>怪物产出!A56</f>
        <v>53</v>
      </c>
      <c r="B94" s="53">
        <f>怪物产出!B56</f>
        <v>11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1500</v>
      </c>
      <c r="F94" s="145" t="str">
        <f t="shared" si="42"/>
        <v>MCN,3,3,1,1</v>
      </c>
      <c r="G94" s="177" t="s">
        <v>2429</v>
      </c>
      <c r="H94" s="53">
        <f t="shared" si="43"/>
        <v>1500</v>
      </c>
      <c r="I94" s="53" t="str">
        <f t="shared" si="44"/>
        <v>prop,207,2;pack,1110;pack,1125;pack,1140;pack,1155</v>
      </c>
      <c r="J94" s="53" t="str">
        <f t="shared" si="45"/>
        <v>prop,207,2</v>
      </c>
      <c r="K94" s="53">
        <f t="shared" si="46"/>
        <v>0</v>
      </c>
      <c r="L94" s="53" t="str">
        <f t="shared" si="47"/>
        <v>prop,211,1;pack,1110;pack,1125;pack,1140;pack,1155</v>
      </c>
      <c r="M94" s="53" t="str">
        <f t="shared" si="48"/>
        <v>prop,211,1</v>
      </c>
      <c r="N94" s="53">
        <f t="shared" si="49"/>
        <v>375</v>
      </c>
      <c r="O94" s="53" t="str">
        <f t="shared" si="50"/>
        <v>prop,208,2;pack,1110;pack,1125;pack,1140;pack,1155</v>
      </c>
      <c r="P94" s="53" t="str">
        <f t="shared" si="51"/>
        <v>prop,208,2</v>
      </c>
      <c r="Q94" s="53">
        <f t="shared" si="52"/>
        <v>0</v>
      </c>
      <c r="R94" s="53" t="str">
        <f t="shared" si="53"/>
        <v>prop,212,1;pack,1110;pack,1125;pack,1140;pack,1155</v>
      </c>
      <c r="S94" s="53" t="str">
        <f t="shared" si="54"/>
        <v>prop,212,1</v>
      </c>
      <c r="T94" s="53">
        <f t="shared" si="55"/>
        <v>375</v>
      </c>
      <c r="U94" s="53" t="str">
        <f t="shared" si="56"/>
        <v>prop,209,2;pack,1110;pack,1125;pack,1140;pack,1155</v>
      </c>
      <c r="V94" s="53" t="str">
        <f t="shared" si="57"/>
        <v>prop,209,2</v>
      </c>
      <c r="W94" s="53">
        <f t="shared" si="58"/>
        <v>0</v>
      </c>
      <c r="X94" s="53" t="str">
        <f t="shared" si="59"/>
        <v>prop,213,1;pack,1110;pack,1125;pack,1140;pack,1155</v>
      </c>
      <c r="Y94" s="53" t="str">
        <f t="shared" si="60"/>
        <v>prop,213,1</v>
      </c>
      <c r="Z94" s="53">
        <f t="shared" si="61"/>
        <v>375</v>
      </c>
      <c r="AA94" s="53" t="str">
        <f t="shared" si="62"/>
        <v>prop,210,2;pack,1110;pack,1125;pack,1140;pack,1155</v>
      </c>
      <c r="AB94" s="53" t="str">
        <f t="shared" si="63"/>
        <v>prop,210,2</v>
      </c>
      <c r="AC94" s="53">
        <f t="shared" si="64"/>
        <v>0</v>
      </c>
      <c r="AD94" s="53" t="str">
        <f t="shared" si="65"/>
        <v>prop,214,1;pack,1110;pack,1125;pack,1140;pack,1155</v>
      </c>
      <c r="AE94" s="53" t="str">
        <f t="shared" si="66"/>
        <v>prop,214,1</v>
      </c>
      <c r="AF94" s="53">
        <f t="shared" si="67"/>
        <v>375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0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0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250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0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0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250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0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0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250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0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0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250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0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1000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0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0</v>
      </c>
      <c r="CI94" s="53" t="str">
        <f t="shared" si="122"/>
        <v>prop,206,2;pack,1110;pack,1125;pack,1140;pack,1155</v>
      </c>
      <c r="CJ94" s="53" t="str">
        <f t="shared" si="123"/>
        <v>prop,206,2</v>
      </c>
      <c r="CK94" s="53">
        <f t="shared" si="124"/>
        <v>1500</v>
      </c>
      <c r="CL94" s="53" t="str">
        <f t="shared" si="125"/>
        <v>prop,205,5;pack,1110;pack,1125;pack,1140;pack,1155</v>
      </c>
      <c r="CM94" s="53" t="str">
        <f t="shared" si="126"/>
        <v>prop,205,5</v>
      </c>
      <c r="CN94" s="53">
        <f t="shared" si="127"/>
        <v>500</v>
      </c>
      <c r="CO94" s="53" t="str">
        <f>"stage_token,"&amp;INT(价值设定!M55*100)</f>
        <v>stage_token,1930</v>
      </c>
      <c r="CP94" s="53" t="str">
        <f t="shared" si="128"/>
        <v>stage_token,1930</v>
      </c>
      <c r="CQ94" s="53">
        <v>500</v>
      </c>
      <c r="CR94" s="53" t="s">
        <v>2329</v>
      </c>
      <c r="CS94" s="53" t="str">
        <f t="shared" si="129"/>
        <v>cash,110</v>
      </c>
      <c r="CT94" s="53">
        <v>100</v>
      </c>
      <c r="CU94" s="53" t="s">
        <v>2330</v>
      </c>
      <c r="CV94" s="53" t="str">
        <f t="shared" si="130"/>
        <v>prop,704,8</v>
      </c>
      <c r="CW94" s="53">
        <v>100</v>
      </c>
      <c r="CX94" s="53" t="str">
        <f t="shared" si="131"/>
        <v>MCN,4,3,1,1</v>
      </c>
      <c r="CY94" s="177" t="s">
        <v>2431</v>
      </c>
      <c r="CZ94" s="53">
        <f t="shared" si="132"/>
        <v>20</v>
      </c>
      <c r="DA94" s="53" t="str">
        <f t="shared" si="133"/>
        <v>prop,105,1</v>
      </c>
      <c r="DB94" s="53" t="str">
        <f t="shared" si="134"/>
        <v>prop,105,1</v>
      </c>
      <c r="DC94" s="53">
        <f t="shared" si="135"/>
        <v>1500</v>
      </c>
      <c r="DE94" s="53">
        <v>1192</v>
      </c>
      <c r="DF94" s="56" t="str">
        <f t="shared" si="139"/>
        <v>pack,213;pack,248</v>
      </c>
      <c r="DG94" s="79"/>
    </row>
    <row r="95" spans="1:132" x14ac:dyDescent="0.15">
      <c r="A95" s="53">
        <f>怪物产出!A57</f>
        <v>54</v>
      </c>
      <c r="B95" s="53">
        <f>怪物产出!B57</f>
        <v>12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1500</v>
      </c>
      <c r="F95" s="145" t="str">
        <f t="shared" si="42"/>
        <v>MCN,3,3,1,1</v>
      </c>
      <c r="G95" s="177" t="s">
        <v>2429</v>
      </c>
      <c r="H95" s="53">
        <f t="shared" si="43"/>
        <v>2000</v>
      </c>
      <c r="I95" s="53" t="str">
        <f t="shared" si="44"/>
        <v>prop,207,2;pack,1111;pack,1126;pack,1141;pack,1156</v>
      </c>
      <c r="J95" s="53" t="str">
        <f t="shared" si="45"/>
        <v>prop,207,2</v>
      </c>
      <c r="K95" s="53">
        <f t="shared" si="46"/>
        <v>0</v>
      </c>
      <c r="L95" s="53" t="str">
        <f t="shared" si="47"/>
        <v>prop,211,1;pack,1111;pack,1126;pack,1141;pack,1156</v>
      </c>
      <c r="M95" s="53" t="str">
        <f t="shared" si="48"/>
        <v>prop,211,1</v>
      </c>
      <c r="N95" s="53">
        <f t="shared" si="49"/>
        <v>375</v>
      </c>
      <c r="O95" s="53" t="str">
        <f t="shared" si="50"/>
        <v>prop,208,2;pack,1111;pack,1126;pack,1141;pack,1156</v>
      </c>
      <c r="P95" s="53" t="str">
        <f t="shared" si="51"/>
        <v>prop,208,2</v>
      </c>
      <c r="Q95" s="53">
        <f t="shared" si="52"/>
        <v>0</v>
      </c>
      <c r="R95" s="53" t="str">
        <f t="shared" si="53"/>
        <v>prop,212,1;pack,1111;pack,1126;pack,1141;pack,1156</v>
      </c>
      <c r="S95" s="53" t="str">
        <f t="shared" si="54"/>
        <v>prop,212,1</v>
      </c>
      <c r="T95" s="53">
        <f t="shared" si="55"/>
        <v>375</v>
      </c>
      <c r="U95" s="53" t="str">
        <f t="shared" si="56"/>
        <v>prop,209,2;pack,1111;pack,1126;pack,1141;pack,1156</v>
      </c>
      <c r="V95" s="53" t="str">
        <f t="shared" si="57"/>
        <v>prop,209,2</v>
      </c>
      <c r="W95" s="53">
        <f t="shared" si="58"/>
        <v>0</v>
      </c>
      <c r="X95" s="53" t="str">
        <f t="shared" si="59"/>
        <v>prop,213,1;pack,1111;pack,1126;pack,1141;pack,1156</v>
      </c>
      <c r="Y95" s="53" t="str">
        <f t="shared" si="60"/>
        <v>prop,213,1</v>
      </c>
      <c r="Z95" s="53">
        <f t="shared" si="61"/>
        <v>375</v>
      </c>
      <c r="AA95" s="53" t="str">
        <f t="shared" si="62"/>
        <v>prop,210,2;pack,1111;pack,1126;pack,1141;pack,1156</v>
      </c>
      <c r="AB95" s="53" t="str">
        <f t="shared" si="63"/>
        <v>prop,210,2</v>
      </c>
      <c r="AC95" s="53">
        <f t="shared" si="64"/>
        <v>0</v>
      </c>
      <c r="AD95" s="53" t="str">
        <f t="shared" si="65"/>
        <v>prop,214,1;pack,1111;pack,1126;pack,1141;pack,1156</v>
      </c>
      <c r="AE95" s="53" t="str">
        <f t="shared" si="66"/>
        <v>prop,214,1</v>
      </c>
      <c r="AF95" s="53">
        <f t="shared" si="67"/>
        <v>375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0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0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250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0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0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250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0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0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250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0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0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250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0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1000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0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0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0</v>
      </c>
      <c r="CI95" s="53" t="str">
        <f t="shared" si="122"/>
        <v>prop,206,2;pack,1111;pack,1126;pack,1141;pack,1156</v>
      </c>
      <c r="CJ95" s="53" t="str">
        <f t="shared" si="123"/>
        <v>prop,206,2</v>
      </c>
      <c r="CK95" s="53">
        <f t="shared" si="124"/>
        <v>1000</v>
      </c>
      <c r="CL95" s="53" t="str">
        <f t="shared" si="125"/>
        <v>prop,205,5;pack,1111;pack,1126;pack,1141;pack,1156</v>
      </c>
      <c r="CM95" s="53" t="str">
        <f t="shared" si="126"/>
        <v>prop,205,5</v>
      </c>
      <c r="CN95" s="53">
        <f t="shared" si="127"/>
        <v>500</v>
      </c>
      <c r="CO95" s="53" t="str">
        <f>"stage_token,"&amp;INT(价值设定!M56*100)</f>
        <v>stage_token,1940</v>
      </c>
      <c r="CP95" s="53" t="str">
        <f t="shared" si="128"/>
        <v>stage_token,1940</v>
      </c>
      <c r="CQ95" s="53">
        <v>500</v>
      </c>
      <c r="CR95" s="53" t="s">
        <v>2329</v>
      </c>
      <c r="CS95" s="53" t="str">
        <f t="shared" si="129"/>
        <v>cash,110</v>
      </c>
      <c r="CT95" s="53">
        <v>100</v>
      </c>
      <c r="CU95" s="53" t="s">
        <v>2330</v>
      </c>
      <c r="CV95" s="53" t="str">
        <f t="shared" si="130"/>
        <v>prop,704,8</v>
      </c>
      <c r="CW95" s="53">
        <v>100</v>
      </c>
      <c r="CX95" s="53" t="str">
        <f t="shared" si="131"/>
        <v>MCN,4,3,1,1</v>
      </c>
      <c r="CY95" s="177" t="s">
        <v>2431</v>
      </c>
      <c r="CZ95" s="53">
        <f t="shared" si="132"/>
        <v>20</v>
      </c>
      <c r="DA95" s="53" t="str">
        <f t="shared" si="133"/>
        <v>prop,105,1</v>
      </c>
      <c r="DB95" s="53" t="str">
        <f t="shared" si="134"/>
        <v>prop,105,1</v>
      </c>
      <c r="DC95" s="53">
        <f t="shared" si="135"/>
        <v>1500</v>
      </c>
      <c r="DE95" s="53">
        <v>1193</v>
      </c>
      <c r="DF95" s="56" t="str">
        <f t="shared" si="139"/>
        <v>pack,218;pack,253</v>
      </c>
      <c r="DG95" s="79"/>
    </row>
    <row r="96" spans="1:132" x14ac:dyDescent="0.15">
      <c r="A96" s="53">
        <f>怪物产出!A58</f>
        <v>55</v>
      </c>
      <c r="B96" s="53">
        <f>怪物产出!B58</f>
        <v>12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1500</v>
      </c>
      <c r="F96" s="145" t="str">
        <f t="shared" si="42"/>
        <v>MCN,3,3,1,1</v>
      </c>
      <c r="G96" s="177" t="s">
        <v>2429</v>
      </c>
      <c r="H96" s="53">
        <f t="shared" si="43"/>
        <v>2000</v>
      </c>
      <c r="I96" s="53" t="str">
        <f t="shared" si="44"/>
        <v>prop,207,2;pack,1111;pack,1126;pack,1141;pack,1156</v>
      </c>
      <c r="J96" s="53" t="str">
        <f t="shared" si="45"/>
        <v>prop,207,2</v>
      </c>
      <c r="K96" s="53">
        <f t="shared" si="46"/>
        <v>0</v>
      </c>
      <c r="L96" s="53" t="str">
        <f t="shared" si="47"/>
        <v>prop,211,1;pack,1111;pack,1126;pack,1141;pack,1156</v>
      </c>
      <c r="M96" s="53" t="str">
        <f t="shared" si="48"/>
        <v>prop,211,1</v>
      </c>
      <c r="N96" s="53">
        <f t="shared" si="49"/>
        <v>375</v>
      </c>
      <c r="O96" s="53" t="str">
        <f t="shared" si="50"/>
        <v>prop,208,2;pack,1111;pack,1126;pack,1141;pack,1156</v>
      </c>
      <c r="P96" s="53" t="str">
        <f t="shared" si="51"/>
        <v>prop,208,2</v>
      </c>
      <c r="Q96" s="53">
        <f t="shared" si="52"/>
        <v>0</v>
      </c>
      <c r="R96" s="53" t="str">
        <f t="shared" si="53"/>
        <v>prop,212,1;pack,1111;pack,1126;pack,1141;pack,1156</v>
      </c>
      <c r="S96" s="53" t="str">
        <f t="shared" si="54"/>
        <v>prop,212,1</v>
      </c>
      <c r="T96" s="53">
        <f t="shared" si="55"/>
        <v>375</v>
      </c>
      <c r="U96" s="53" t="str">
        <f t="shared" si="56"/>
        <v>prop,209,2;pack,1111;pack,1126;pack,1141;pack,1156</v>
      </c>
      <c r="V96" s="53" t="str">
        <f t="shared" si="57"/>
        <v>prop,209,2</v>
      </c>
      <c r="W96" s="53">
        <f t="shared" si="58"/>
        <v>0</v>
      </c>
      <c r="X96" s="53" t="str">
        <f t="shared" si="59"/>
        <v>prop,213,1;pack,1111;pack,1126;pack,1141;pack,1156</v>
      </c>
      <c r="Y96" s="53" t="str">
        <f t="shared" si="60"/>
        <v>prop,213,1</v>
      </c>
      <c r="Z96" s="53">
        <f t="shared" si="61"/>
        <v>375</v>
      </c>
      <c r="AA96" s="53" t="str">
        <f t="shared" si="62"/>
        <v>prop,210,2;pack,1111;pack,1126;pack,1141;pack,1156</v>
      </c>
      <c r="AB96" s="53" t="str">
        <f t="shared" si="63"/>
        <v>prop,210,2</v>
      </c>
      <c r="AC96" s="53">
        <f t="shared" si="64"/>
        <v>0</v>
      </c>
      <c r="AD96" s="53" t="str">
        <f t="shared" si="65"/>
        <v>prop,214,1;pack,1111;pack,1126;pack,1141;pack,1156</v>
      </c>
      <c r="AE96" s="53" t="str">
        <f t="shared" si="66"/>
        <v>prop,214,1</v>
      </c>
      <c r="AF96" s="53">
        <f t="shared" si="67"/>
        <v>375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0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0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250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0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0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250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0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0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250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0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0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250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0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1000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0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0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0</v>
      </c>
      <c r="CI96" s="53" t="str">
        <f t="shared" si="122"/>
        <v>prop,206,2;pack,1111;pack,1126;pack,1141;pack,1156</v>
      </c>
      <c r="CJ96" s="53" t="str">
        <f t="shared" si="123"/>
        <v>prop,206,2</v>
      </c>
      <c r="CK96" s="53">
        <f t="shared" si="124"/>
        <v>1000</v>
      </c>
      <c r="CL96" s="53" t="str">
        <f t="shared" si="125"/>
        <v>prop,205,5;pack,1111;pack,1126;pack,1141;pack,1156</v>
      </c>
      <c r="CM96" s="53" t="str">
        <f t="shared" si="126"/>
        <v>prop,205,5</v>
      </c>
      <c r="CN96" s="53">
        <f t="shared" si="127"/>
        <v>500</v>
      </c>
      <c r="CO96" s="53" t="str">
        <f>"stage_token,"&amp;INT(价值设定!M57*100)</f>
        <v>stage_token,1950</v>
      </c>
      <c r="CP96" s="53" t="str">
        <f t="shared" si="128"/>
        <v>stage_token,1950</v>
      </c>
      <c r="CQ96" s="53">
        <v>500</v>
      </c>
      <c r="CR96" s="53" t="s">
        <v>2329</v>
      </c>
      <c r="CS96" s="53" t="str">
        <f t="shared" si="129"/>
        <v>cash,110</v>
      </c>
      <c r="CT96" s="53">
        <v>100</v>
      </c>
      <c r="CU96" s="53" t="s">
        <v>2330</v>
      </c>
      <c r="CV96" s="53" t="str">
        <f t="shared" si="130"/>
        <v>prop,704,8</v>
      </c>
      <c r="CW96" s="53">
        <v>100</v>
      </c>
      <c r="CX96" s="53" t="str">
        <f t="shared" si="131"/>
        <v>MCN,4,3,1,1</v>
      </c>
      <c r="CY96" s="177" t="s">
        <v>2431</v>
      </c>
      <c r="CZ96" s="53">
        <f t="shared" si="132"/>
        <v>20</v>
      </c>
      <c r="DA96" s="53" t="str">
        <f t="shared" si="133"/>
        <v>prop,105,1</v>
      </c>
      <c r="DB96" s="53" t="str">
        <f t="shared" si="134"/>
        <v>prop,105,1</v>
      </c>
      <c r="DC96" s="53">
        <f t="shared" si="135"/>
        <v>1500</v>
      </c>
      <c r="DE96" s="53">
        <v>1194</v>
      </c>
      <c r="DF96" s="56" t="str">
        <f t="shared" si="139"/>
        <v>pack,223;pack,258</v>
      </c>
    </row>
    <row r="97" spans="1:111" x14ac:dyDescent="0.15">
      <c r="A97" s="53">
        <f>怪物产出!A59</f>
        <v>56</v>
      </c>
      <c r="B97" s="53">
        <f>怪物产出!B59</f>
        <v>12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1500</v>
      </c>
      <c r="F97" s="145" t="str">
        <f t="shared" si="42"/>
        <v>MCN,3,3,1,1</v>
      </c>
      <c r="G97" s="177" t="s">
        <v>2429</v>
      </c>
      <c r="H97" s="53">
        <f t="shared" si="43"/>
        <v>2000</v>
      </c>
      <c r="I97" s="53" t="str">
        <f t="shared" si="44"/>
        <v>prop,207,2;pack,1111;pack,1126;pack,1141;pack,1156</v>
      </c>
      <c r="J97" s="53" t="str">
        <f t="shared" si="45"/>
        <v>prop,207,2</v>
      </c>
      <c r="K97" s="53">
        <f t="shared" si="46"/>
        <v>0</v>
      </c>
      <c r="L97" s="53" t="str">
        <f t="shared" si="47"/>
        <v>prop,211,1;pack,1111;pack,1126;pack,1141;pack,1156</v>
      </c>
      <c r="M97" s="53" t="str">
        <f t="shared" si="48"/>
        <v>prop,211,1</v>
      </c>
      <c r="N97" s="53">
        <f t="shared" si="49"/>
        <v>375</v>
      </c>
      <c r="O97" s="53" t="str">
        <f t="shared" si="50"/>
        <v>prop,208,2;pack,1111;pack,1126;pack,1141;pack,1156</v>
      </c>
      <c r="P97" s="53" t="str">
        <f t="shared" si="51"/>
        <v>prop,208,2</v>
      </c>
      <c r="Q97" s="53">
        <f t="shared" si="52"/>
        <v>0</v>
      </c>
      <c r="R97" s="53" t="str">
        <f t="shared" si="53"/>
        <v>prop,212,1;pack,1111;pack,1126;pack,1141;pack,1156</v>
      </c>
      <c r="S97" s="53" t="str">
        <f t="shared" si="54"/>
        <v>prop,212,1</v>
      </c>
      <c r="T97" s="53">
        <f t="shared" si="55"/>
        <v>375</v>
      </c>
      <c r="U97" s="53" t="str">
        <f t="shared" si="56"/>
        <v>prop,209,2;pack,1111;pack,1126;pack,1141;pack,1156</v>
      </c>
      <c r="V97" s="53" t="str">
        <f t="shared" si="57"/>
        <v>prop,209,2</v>
      </c>
      <c r="W97" s="53">
        <f t="shared" si="58"/>
        <v>0</v>
      </c>
      <c r="X97" s="53" t="str">
        <f t="shared" si="59"/>
        <v>prop,213,1;pack,1111;pack,1126;pack,1141;pack,1156</v>
      </c>
      <c r="Y97" s="53" t="str">
        <f t="shared" si="60"/>
        <v>prop,213,1</v>
      </c>
      <c r="Z97" s="53">
        <f t="shared" si="61"/>
        <v>375</v>
      </c>
      <c r="AA97" s="53" t="str">
        <f t="shared" si="62"/>
        <v>prop,210,2;pack,1111;pack,1126;pack,1141;pack,1156</v>
      </c>
      <c r="AB97" s="53" t="str">
        <f t="shared" si="63"/>
        <v>prop,210,2</v>
      </c>
      <c r="AC97" s="53">
        <f t="shared" si="64"/>
        <v>0</v>
      </c>
      <c r="AD97" s="53" t="str">
        <f t="shared" si="65"/>
        <v>prop,214,1;pack,1111;pack,1126;pack,1141;pack,1156</v>
      </c>
      <c r="AE97" s="53" t="str">
        <f t="shared" si="66"/>
        <v>prop,214,1</v>
      </c>
      <c r="AF97" s="53">
        <f t="shared" si="67"/>
        <v>375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0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0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250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0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0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250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0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0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250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0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0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250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0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1000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0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0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0</v>
      </c>
      <c r="CI97" s="53" t="str">
        <f t="shared" si="122"/>
        <v>prop,206,2;pack,1111;pack,1126;pack,1141;pack,1156</v>
      </c>
      <c r="CJ97" s="53" t="str">
        <f t="shared" si="123"/>
        <v>prop,206,2</v>
      </c>
      <c r="CK97" s="53">
        <f t="shared" si="124"/>
        <v>1000</v>
      </c>
      <c r="CL97" s="53" t="str">
        <f t="shared" si="125"/>
        <v>prop,205,5;pack,1111;pack,1126;pack,1141;pack,1156</v>
      </c>
      <c r="CM97" s="53" t="str">
        <f t="shared" si="126"/>
        <v>prop,205,5</v>
      </c>
      <c r="CN97" s="53">
        <f t="shared" si="127"/>
        <v>500</v>
      </c>
      <c r="CO97" s="53" t="str">
        <f>"stage_token,"&amp;INT(价值设定!M58*100)</f>
        <v>stage_token,1960</v>
      </c>
      <c r="CP97" s="53" t="str">
        <f t="shared" si="128"/>
        <v>stage_token,1960</v>
      </c>
      <c r="CQ97" s="53">
        <v>500</v>
      </c>
      <c r="CR97" s="53" t="s">
        <v>2329</v>
      </c>
      <c r="CS97" s="53" t="str">
        <f t="shared" si="129"/>
        <v>cash,110</v>
      </c>
      <c r="CT97" s="53">
        <v>100</v>
      </c>
      <c r="CU97" s="53" t="s">
        <v>2330</v>
      </c>
      <c r="CV97" s="53" t="str">
        <f t="shared" si="130"/>
        <v>prop,704,8</v>
      </c>
      <c r="CW97" s="53">
        <v>100</v>
      </c>
      <c r="CX97" s="53" t="str">
        <f t="shared" si="131"/>
        <v>MCN,4,3,1,1</v>
      </c>
      <c r="CY97" s="177" t="s">
        <v>2431</v>
      </c>
      <c r="CZ97" s="53">
        <f t="shared" si="132"/>
        <v>20</v>
      </c>
      <c r="DA97" s="53" t="str">
        <f t="shared" si="133"/>
        <v>prop,105,1</v>
      </c>
      <c r="DB97" s="53" t="str">
        <f t="shared" si="134"/>
        <v>prop,105,1</v>
      </c>
      <c r="DC97" s="53">
        <f t="shared" si="135"/>
        <v>1500</v>
      </c>
      <c r="DE97" s="53">
        <v>1195</v>
      </c>
      <c r="DF97" s="56" t="str">
        <f t="shared" si="139"/>
        <v>pack,228;pack,263</v>
      </c>
    </row>
    <row r="98" spans="1:111" x14ac:dyDescent="0.15">
      <c r="A98" s="53">
        <f>怪物产出!A60</f>
        <v>57</v>
      </c>
      <c r="B98" s="53">
        <f>怪物产出!B60</f>
        <v>12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1500</v>
      </c>
      <c r="F98" s="145" t="str">
        <f t="shared" si="42"/>
        <v>MCN,3,3,1,1</v>
      </c>
      <c r="G98" s="177" t="s">
        <v>2429</v>
      </c>
      <c r="H98" s="53">
        <f t="shared" si="43"/>
        <v>2000</v>
      </c>
      <c r="I98" s="53" t="str">
        <f t="shared" si="44"/>
        <v>prop,207,2;pack,1111;pack,1126;pack,1141;pack,1156</v>
      </c>
      <c r="J98" s="53" t="str">
        <f t="shared" si="45"/>
        <v>prop,207,2</v>
      </c>
      <c r="K98" s="53">
        <f t="shared" si="46"/>
        <v>0</v>
      </c>
      <c r="L98" s="53" t="str">
        <f t="shared" si="47"/>
        <v>prop,211,1;pack,1111;pack,1126;pack,1141;pack,1156</v>
      </c>
      <c r="M98" s="53" t="str">
        <f t="shared" si="48"/>
        <v>prop,211,1</v>
      </c>
      <c r="N98" s="53">
        <f t="shared" si="49"/>
        <v>375</v>
      </c>
      <c r="O98" s="53" t="str">
        <f t="shared" si="50"/>
        <v>prop,208,2;pack,1111;pack,1126;pack,1141;pack,1156</v>
      </c>
      <c r="P98" s="53" t="str">
        <f t="shared" si="51"/>
        <v>prop,208,2</v>
      </c>
      <c r="Q98" s="53">
        <f t="shared" si="52"/>
        <v>0</v>
      </c>
      <c r="R98" s="53" t="str">
        <f t="shared" si="53"/>
        <v>prop,212,1;pack,1111;pack,1126;pack,1141;pack,1156</v>
      </c>
      <c r="S98" s="53" t="str">
        <f t="shared" si="54"/>
        <v>prop,212,1</v>
      </c>
      <c r="T98" s="53">
        <f t="shared" si="55"/>
        <v>375</v>
      </c>
      <c r="U98" s="53" t="str">
        <f t="shared" si="56"/>
        <v>prop,209,2;pack,1111;pack,1126;pack,1141;pack,1156</v>
      </c>
      <c r="V98" s="53" t="str">
        <f t="shared" si="57"/>
        <v>prop,209,2</v>
      </c>
      <c r="W98" s="53">
        <f t="shared" si="58"/>
        <v>0</v>
      </c>
      <c r="X98" s="53" t="str">
        <f t="shared" si="59"/>
        <v>prop,213,1;pack,1111;pack,1126;pack,1141;pack,1156</v>
      </c>
      <c r="Y98" s="53" t="str">
        <f t="shared" si="60"/>
        <v>prop,213,1</v>
      </c>
      <c r="Z98" s="53">
        <f t="shared" si="61"/>
        <v>375</v>
      </c>
      <c r="AA98" s="53" t="str">
        <f t="shared" si="62"/>
        <v>prop,210,2;pack,1111;pack,1126;pack,1141;pack,1156</v>
      </c>
      <c r="AB98" s="53" t="str">
        <f t="shared" si="63"/>
        <v>prop,210,2</v>
      </c>
      <c r="AC98" s="53">
        <f t="shared" si="64"/>
        <v>0</v>
      </c>
      <c r="AD98" s="53" t="str">
        <f t="shared" si="65"/>
        <v>prop,214,1;pack,1111;pack,1126;pack,1141;pack,1156</v>
      </c>
      <c r="AE98" s="53" t="str">
        <f t="shared" si="66"/>
        <v>prop,214,1</v>
      </c>
      <c r="AF98" s="53">
        <f t="shared" si="67"/>
        <v>375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0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0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250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0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0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250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0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0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250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0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0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250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0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1000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0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0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0</v>
      </c>
      <c r="CI98" s="53" t="str">
        <f t="shared" si="122"/>
        <v>prop,206,2;pack,1111;pack,1126;pack,1141;pack,1156</v>
      </c>
      <c r="CJ98" s="53" t="str">
        <f t="shared" si="123"/>
        <v>prop,206,2</v>
      </c>
      <c r="CK98" s="53">
        <f t="shared" si="124"/>
        <v>1000</v>
      </c>
      <c r="CL98" s="53" t="str">
        <f t="shared" si="125"/>
        <v>prop,205,5;pack,1111;pack,1126;pack,1141;pack,1156</v>
      </c>
      <c r="CM98" s="53" t="str">
        <f t="shared" si="126"/>
        <v>prop,205,5</v>
      </c>
      <c r="CN98" s="53">
        <f t="shared" si="127"/>
        <v>500</v>
      </c>
      <c r="CO98" s="53" t="str">
        <f>"stage_token,"&amp;INT(价值设定!M59*100)</f>
        <v>stage_token,1970</v>
      </c>
      <c r="CP98" s="53" t="str">
        <f t="shared" si="128"/>
        <v>stage_token,1970</v>
      </c>
      <c r="CQ98" s="53">
        <v>500</v>
      </c>
      <c r="CR98" s="53" t="s">
        <v>2329</v>
      </c>
      <c r="CS98" s="53" t="str">
        <f t="shared" si="129"/>
        <v>cash,110</v>
      </c>
      <c r="CT98" s="53">
        <v>100</v>
      </c>
      <c r="CU98" s="53" t="s">
        <v>2330</v>
      </c>
      <c r="CV98" s="53" t="str">
        <f t="shared" si="130"/>
        <v>prop,704,8</v>
      </c>
      <c r="CW98" s="53">
        <v>100</v>
      </c>
      <c r="CX98" s="53" t="str">
        <f t="shared" si="131"/>
        <v>MCN,4,3,1,1</v>
      </c>
      <c r="CY98" s="177" t="s">
        <v>2431</v>
      </c>
      <c r="CZ98" s="53">
        <f t="shared" si="132"/>
        <v>20</v>
      </c>
      <c r="DA98" s="53" t="str">
        <f t="shared" si="133"/>
        <v>prop,105,1</v>
      </c>
      <c r="DB98" s="53" t="str">
        <f t="shared" si="134"/>
        <v>prop,105,1</v>
      </c>
      <c r="DC98" s="53">
        <f t="shared" si="135"/>
        <v>1500</v>
      </c>
      <c r="DE98" s="53">
        <v>1196</v>
      </c>
      <c r="DF98" s="56" t="str">
        <f t="shared" si="139"/>
        <v>pack,233;pack,268</v>
      </c>
      <c r="DG98" s="79"/>
    </row>
    <row r="99" spans="1:111" x14ac:dyDescent="0.15">
      <c r="A99" s="53">
        <f>怪物产出!A61</f>
        <v>58</v>
      </c>
      <c r="B99" s="53">
        <f>怪物产出!B61</f>
        <v>12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1500</v>
      </c>
      <c r="F99" s="145" t="str">
        <f t="shared" si="42"/>
        <v>MCN,3,3,1,1</v>
      </c>
      <c r="G99" s="177" t="s">
        <v>2429</v>
      </c>
      <c r="H99" s="53">
        <f t="shared" si="43"/>
        <v>2000</v>
      </c>
      <c r="I99" s="53" t="str">
        <f t="shared" si="44"/>
        <v>prop,207,2;pack,1111;pack,1126;pack,1141;pack,1156</v>
      </c>
      <c r="J99" s="53" t="str">
        <f t="shared" si="45"/>
        <v>prop,207,2</v>
      </c>
      <c r="K99" s="53">
        <f t="shared" si="46"/>
        <v>0</v>
      </c>
      <c r="L99" s="53" t="str">
        <f t="shared" si="47"/>
        <v>prop,211,1;pack,1111;pack,1126;pack,1141;pack,1156</v>
      </c>
      <c r="M99" s="53" t="str">
        <f t="shared" si="48"/>
        <v>prop,211,1</v>
      </c>
      <c r="N99" s="53">
        <f t="shared" si="49"/>
        <v>375</v>
      </c>
      <c r="O99" s="53" t="str">
        <f t="shared" si="50"/>
        <v>prop,208,2;pack,1111;pack,1126;pack,1141;pack,1156</v>
      </c>
      <c r="P99" s="53" t="str">
        <f t="shared" si="51"/>
        <v>prop,208,2</v>
      </c>
      <c r="Q99" s="53">
        <f t="shared" si="52"/>
        <v>0</v>
      </c>
      <c r="R99" s="53" t="str">
        <f t="shared" si="53"/>
        <v>prop,212,1;pack,1111;pack,1126;pack,1141;pack,1156</v>
      </c>
      <c r="S99" s="53" t="str">
        <f t="shared" si="54"/>
        <v>prop,212,1</v>
      </c>
      <c r="T99" s="53">
        <f t="shared" si="55"/>
        <v>375</v>
      </c>
      <c r="U99" s="53" t="str">
        <f t="shared" si="56"/>
        <v>prop,209,2;pack,1111;pack,1126;pack,1141;pack,1156</v>
      </c>
      <c r="V99" s="53" t="str">
        <f t="shared" si="57"/>
        <v>prop,209,2</v>
      </c>
      <c r="W99" s="53">
        <f t="shared" si="58"/>
        <v>0</v>
      </c>
      <c r="X99" s="53" t="str">
        <f t="shared" si="59"/>
        <v>prop,213,1;pack,1111;pack,1126;pack,1141;pack,1156</v>
      </c>
      <c r="Y99" s="53" t="str">
        <f t="shared" si="60"/>
        <v>prop,213,1</v>
      </c>
      <c r="Z99" s="53">
        <f t="shared" si="61"/>
        <v>375</v>
      </c>
      <c r="AA99" s="53" t="str">
        <f t="shared" si="62"/>
        <v>prop,210,2;pack,1111;pack,1126;pack,1141;pack,1156</v>
      </c>
      <c r="AB99" s="53" t="str">
        <f t="shared" si="63"/>
        <v>prop,210,2</v>
      </c>
      <c r="AC99" s="53">
        <f t="shared" si="64"/>
        <v>0</v>
      </c>
      <c r="AD99" s="53" t="str">
        <f t="shared" si="65"/>
        <v>prop,214,1;pack,1111;pack,1126;pack,1141;pack,1156</v>
      </c>
      <c r="AE99" s="53" t="str">
        <f t="shared" si="66"/>
        <v>prop,214,1</v>
      </c>
      <c r="AF99" s="53">
        <f t="shared" si="67"/>
        <v>375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0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0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250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0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0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250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0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0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250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0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0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250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0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1000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0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0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0</v>
      </c>
      <c r="CI99" s="53" t="str">
        <f t="shared" si="122"/>
        <v>prop,206,2;pack,1111;pack,1126;pack,1141;pack,1156</v>
      </c>
      <c r="CJ99" s="53" t="str">
        <f t="shared" si="123"/>
        <v>prop,206,2</v>
      </c>
      <c r="CK99" s="53">
        <f t="shared" si="124"/>
        <v>1000</v>
      </c>
      <c r="CL99" s="53" t="str">
        <f t="shared" si="125"/>
        <v>prop,205,5;pack,1111;pack,1126;pack,1141;pack,1156</v>
      </c>
      <c r="CM99" s="53" t="str">
        <f t="shared" si="126"/>
        <v>prop,205,5</v>
      </c>
      <c r="CN99" s="53">
        <f t="shared" si="127"/>
        <v>500</v>
      </c>
      <c r="CO99" s="53" t="str">
        <f>"stage_token,"&amp;INT(价值设定!M60*100)</f>
        <v>stage_token,1980</v>
      </c>
      <c r="CP99" s="53" t="str">
        <f t="shared" si="128"/>
        <v>stage_token,1980</v>
      </c>
      <c r="CQ99" s="53">
        <v>500</v>
      </c>
      <c r="CR99" s="53" t="s">
        <v>2329</v>
      </c>
      <c r="CS99" s="53" t="str">
        <f t="shared" si="129"/>
        <v>cash,110</v>
      </c>
      <c r="CT99" s="53">
        <v>100</v>
      </c>
      <c r="CU99" s="53" t="s">
        <v>2330</v>
      </c>
      <c r="CV99" s="53" t="str">
        <f t="shared" si="130"/>
        <v>prop,704,8</v>
      </c>
      <c r="CW99" s="53">
        <v>100</v>
      </c>
      <c r="CX99" s="53" t="str">
        <f t="shared" si="131"/>
        <v>MCN,4,3,1,1</v>
      </c>
      <c r="CY99" s="177" t="s">
        <v>2431</v>
      </c>
      <c r="CZ99" s="53">
        <f t="shared" si="132"/>
        <v>20</v>
      </c>
      <c r="DA99" s="53" t="str">
        <f t="shared" si="133"/>
        <v>prop,105,1</v>
      </c>
      <c r="DB99" s="53" t="str">
        <f t="shared" si="134"/>
        <v>prop,105,1</v>
      </c>
      <c r="DC99" s="53">
        <f t="shared" si="135"/>
        <v>1500</v>
      </c>
      <c r="DE99" s="53">
        <v>1197</v>
      </c>
      <c r="DF99" s="56" t="str">
        <f t="shared" si="139"/>
        <v>pack,238;pack,273</v>
      </c>
      <c r="DG99" s="79"/>
    </row>
    <row r="100" spans="1:111" x14ac:dyDescent="0.15">
      <c r="A100" s="53">
        <f>怪物产出!A62</f>
        <v>59</v>
      </c>
      <c r="B100" s="53">
        <f>怪物产出!B62</f>
        <v>12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1500</v>
      </c>
      <c r="F100" s="145" t="str">
        <f t="shared" si="42"/>
        <v>MCN,3,3,1,1</v>
      </c>
      <c r="G100" s="177" t="s">
        <v>2429</v>
      </c>
      <c r="H100" s="53">
        <f t="shared" si="43"/>
        <v>2000</v>
      </c>
      <c r="I100" s="53" t="str">
        <f t="shared" si="44"/>
        <v>prop,207,2;pack,1111;pack,1126;pack,1141;pack,1156</v>
      </c>
      <c r="J100" s="53" t="str">
        <f t="shared" si="45"/>
        <v>prop,207,2</v>
      </c>
      <c r="K100" s="53">
        <f t="shared" si="46"/>
        <v>0</v>
      </c>
      <c r="L100" s="53" t="str">
        <f t="shared" si="47"/>
        <v>prop,211,1;pack,1111;pack,1126;pack,1141;pack,1156</v>
      </c>
      <c r="M100" s="53" t="str">
        <f t="shared" si="48"/>
        <v>prop,211,1</v>
      </c>
      <c r="N100" s="53">
        <f t="shared" si="49"/>
        <v>375</v>
      </c>
      <c r="O100" s="53" t="str">
        <f t="shared" si="50"/>
        <v>prop,208,2;pack,1111;pack,1126;pack,1141;pack,1156</v>
      </c>
      <c r="P100" s="53" t="str">
        <f t="shared" si="51"/>
        <v>prop,208,2</v>
      </c>
      <c r="Q100" s="53">
        <f t="shared" si="52"/>
        <v>0</v>
      </c>
      <c r="R100" s="53" t="str">
        <f t="shared" si="53"/>
        <v>prop,212,1;pack,1111;pack,1126;pack,1141;pack,1156</v>
      </c>
      <c r="S100" s="53" t="str">
        <f t="shared" si="54"/>
        <v>prop,212,1</v>
      </c>
      <c r="T100" s="53">
        <f t="shared" si="55"/>
        <v>375</v>
      </c>
      <c r="U100" s="53" t="str">
        <f t="shared" si="56"/>
        <v>prop,209,2;pack,1111;pack,1126;pack,1141;pack,1156</v>
      </c>
      <c r="V100" s="53" t="str">
        <f t="shared" si="57"/>
        <v>prop,209,2</v>
      </c>
      <c r="W100" s="53">
        <f t="shared" si="58"/>
        <v>0</v>
      </c>
      <c r="X100" s="53" t="str">
        <f t="shared" si="59"/>
        <v>prop,213,1;pack,1111;pack,1126;pack,1141;pack,1156</v>
      </c>
      <c r="Y100" s="53" t="str">
        <f t="shared" si="60"/>
        <v>prop,213,1</v>
      </c>
      <c r="Z100" s="53">
        <f t="shared" si="61"/>
        <v>375</v>
      </c>
      <c r="AA100" s="53" t="str">
        <f t="shared" si="62"/>
        <v>prop,210,2;pack,1111;pack,1126;pack,1141;pack,1156</v>
      </c>
      <c r="AB100" s="53" t="str">
        <f t="shared" si="63"/>
        <v>prop,210,2</v>
      </c>
      <c r="AC100" s="53">
        <f t="shared" si="64"/>
        <v>0</v>
      </c>
      <c r="AD100" s="53" t="str">
        <f t="shared" si="65"/>
        <v>prop,214,1;pack,1111;pack,1126;pack,1141;pack,1156</v>
      </c>
      <c r="AE100" s="53" t="str">
        <f t="shared" si="66"/>
        <v>prop,214,1</v>
      </c>
      <c r="AF100" s="53">
        <f t="shared" si="67"/>
        <v>375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0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0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250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0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0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250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0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0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250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0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0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250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0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1000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0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0</v>
      </c>
      <c r="CI100" s="53" t="str">
        <f t="shared" si="122"/>
        <v>prop,206,2;pack,1111;pack,1126;pack,1141;pack,1156</v>
      </c>
      <c r="CJ100" s="53" t="str">
        <f t="shared" si="123"/>
        <v>prop,206,2</v>
      </c>
      <c r="CK100" s="53">
        <f t="shared" si="124"/>
        <v>1000</v>
      </c>
      <c r="CL100" s="53" t="str">
        <f t="shared" si="125"/>
        <v>prop,205,5;pack,1111;pack,1126;pack,1141;pack,1156</v>
      </c>
      <c r="CM100" s="53" t="str">
        <f t="shared" si="126"/>
        <v>prop,205,5</v>
      </c>
      <c r="CN100" s="53">
        <f t="shared" si="127"/>
        <v>500</v>
      </c>
      <c r="CO100" s="53" t="str">
        <f>"stage_token,"&amp;INT(价值设定!M61*100)</f>
        <v>stage_token,1990</v>
      </c>
      <c r="CP100" s="53" t="str">
        <f t="shared" si="128"/>
        <v>stage_token,1990</v>
      </c>
      <c r="CQ100" s="53">
        <v>500</v>
      </c>
      <c r="CR100" s="53" t="s">
        <v>2329</v>
      </c>
      <c r="CS100" s="53" t="str">
        <f t="shared" si="129"/>
        <v>cash,110</v>
      </c>
      <c r="CT100" s="53">
        <v>100</v>
      </c>
      <c r="CU100" s="53" t="s">
        <v>2330</v>
      </c>
      <c r="CV100" s="53" t="str">
        <f t="shared" si="130"/>
        <v>prop,704,8</v>
      </c>
      <c r="CW100" s="53">
        <v>100</v>
      </c>
      <c r="CX100" s="53" t="str">
        <f t="shared" si="131"/>
        <v>MCN,4,3,1,1</v>
      </c>
      <c r="CY100" s="177" t="s">
        <v>2431</v>
      </c>
      <c r="CZ100" s="53">
        <f t="shared" si="132"/>
        <v>20</v>
      </c>
      <c r="DA100" s="53" t="str">
        <f t="shared" si="133"/>
        <v>prop,105,1</v>
      </c>
      <c r="DB100" s="53" t="str">
        <f t="shared" si="134"/>
        <v>prop,105,1</v>
      </c>
      <c r="DC100" s="53">
        <f t="shared" si="135"/>
        <v>1500</v>
      </c>
      <c r="DE100" s="53">
        <v>1198</v>
      </c>
      <c r="DF100" s="56" t="str">
        <f t="shared" si="139"/>
        <v>pack,243;pack,203</v>
      </c>
      <c r="DG100" s="79"/>
    </row>
    <row r="101" spans="1:111" x14ac:dyDescent="0.15">
      <c r="A101" s="53">
        <f>怪物产出!A63</f>
        <v>60</v>
      </c>
      <c r="B101" s="53">
        <f>怪物产出!B63</f>
        <v>13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2000</v>
      </c>
      <c r="F101" s="145" t="str">
        <f t="shared" si="42"/>
        <v>MCN,3,3,1,1</v>
      </c>
      <c r="G101" s="177" t="s">
        <v>2429</v>
      </c>
      <c r="H101" s="53">
        <f t="shared" si="43"/>
        <v>2000</v>
      </c>
      <c r="I101" s="53" t="str">
        <f t="shared" si="44"/>
        <v>prop,207,2;pack,1112;pack,1127;pack,1142;pack,1157</v>
      </c>
      <c r="J101" s="53" t="str">
        <f t="shared" si="45"/>
        <v>prop,207,2</v>
      </c>
      <c r="K101" s="53">
        <f t="shared" si="46"/>
        <v>0</v>
      </c>
      <c r="L101" s="53" t="str">
        <f t="shared" si="47"/>
        <v>prop,211,1;pack,1112;pack,1127;pack,1142;pack,1157</v>
      </c>
      <c r="M101" s="53" t="str">
        <f t="shared" si="48"/>
        <v>prop,211,1</v>
      </c>
      <c r="N101" s="53">
        <f t="shared" si="49"/>
        <v>250</v>
      </c>
      <c r="O101" s="53" t="str">
        <f t="shared" si="50"/>
        <v>prop,208,2;pack,1112;pack,1127;pack,1142;pack,1157</v>
      </c>
      <c r="P101" s="53" t="str">
        <f t="shared" si="51"/>
        <v>prop,208,2</v>
      </c>
      <c r="Q101" s="53">
        <f t="shared" si="52"/>
        <v>0</v>
      </c>
      <c r="R101" s="53" t="str">
        <f t="shared" si="53"/>
        <v>prop,212,1;pack,1112;pack,1127;pack,1142;pack,1157</v>
      </c>
      <c r="S101" s="53" t="str">
        <f t="shared" si="54"/>
        <v>prop,212,1</v>
      </c>
      <c r="T101" s="53">
        <f t="shared" si="55"/>
        <v>250</v>
      </c>
      <c r="U101" s="53" t="str">
        <f t="shared" si="56"/>
        <v>prop,209,2;pack,1112;pack,1127;pack,1142;pack,1157</v>
      </c>
      <c r="V101" s="53" t="str">
        <f t="shared" si="57"/>
        <v>prop,209,2</v>
      </c>
      <c r="W101" s="53">
        <f t="shared" si="58"/>
        <v>0</v>
      </c>
      <c r="X101" s="53" t="str">
        <f t="shared" si="59"/>
        <v>prop,213,1;pack,1112;pack,1127;pack,1142;pack,1157</v>
      </c>
      <c r="Y101" s="53" t="str">
        <f t="shared" si="60"/>
        <v>prop,213,1</v>
      </c>
      <c r="Z101" s="53">
        <f t="shared" si="61"/>
        <v>250</v>
      </c>
      <c r="AA101" s="53" t="str">
        <f t="shared" si="62"/>
        <v>prop,210,2;pack,1112;pack,1127;pack,1142;pack,1157</v>
      </c>
      <c r="AB101" s="53" t="str">
        <f t="shared" si="63"/>
        <v>prop,210,2</v>
      </c>
      <c r="AC101" s="53">
        <f t="shared" si="64"/>
        <v>0</v>
      </c>
      <c r="AD101" s="53" t="str">
        <f t="shared" si="65"/>
        <v>prop,214,1;pack,1112;pack,1127;pack,1142;pack,1157</v>
      </c>
      <c r="AE101" s="53" t="str">
        <f t="shared" si="66"/>
        <v>prop,214,1</v>
      </c>
      <c r="AF101" s="53">
        <f t="shared" si="67"/>
        <v>250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0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0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250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0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0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250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0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0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250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0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0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250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0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1000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0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0</v>
      </c>
      <c r="CI101" s="53" t="str">
        <f t="shared" si="122"/>
        <v>prop,206,2;pack,1112;pack,1127;pack,1142;pack,1157</v>
      </c>
      <c r="CJ101" s="53" t="str">
        <f t="shared" si="123"/>
        <v>prop,206,2</v>
      </c>
      <c r="CK101" s="53">
        <f t="shared" si="124"/>
        <v>1000</v>
      </c>
      <c r="CL101" s="53" t="str">
        <f t="shared" si="125"/>
        <v>prop,205,5;pack,1112;pack,1127;pack,1142;pack,1157</v>
      </c>
      <c r="CM101" s="53" t="str">
        <f t="shared" si="126"/>
        <v>prop,205,5</v>
      </c>
      <c r="CN101" s="53">
        <f t="shared" si="127"/>
        <v>500</v>
      </c>
      <c r="CO101" s="53" t="str">
        <f>"stage_token,"&amp;INT(价值设定!M62*100)</f>
        <v>stage_token,2000</v>
      </c>
      <c r="CP101" s="53" t="str">
        <f t="shared" si="128"/>
        <v>stage_token,2000</v>
      </c>
      <c r="CQ101" s="53">
        <v>500</v>
      </c>
      <c r="CR101" s="53" t="s">
        <v>2329</v>
      </c>
      <c r="CS101" s="53" t="str">
        <f t="shared" si="129"/>
        <v>cash,110</v>
      </c>
      <c r="CT101" s="53">
        <v>100</v>
      </c>
      <c r="CU101" s="53" t="s">
        <v>2330</v>
      </c>
      <c r="CV101" s="53" t="str">
        <f t="shared" si="130"/>
        <v>prop,704,8</v>
      </c>
      <c r="CW101" s="53">
        <v>100</v>
      </c>
      <c r="CX101" s="53" t="str">
        <f t="shared" si="131"/>
        <v>MCN,4,3,1,1</v>
      </c>
      <c r="CY101" s="177" t="s">
        <v>2431</v>
      </c>
      <c r="CZ101" s="53">
        <f t="shared" si="132"/>
        <v>20</v>
      </c>
      <c r="DA101" s="53" t="str">
        <f t="shared" si="133"/>
        <v>prop,105,1</v>
      </c>
      <c r="DB101" s="53" t="str">
        <f t="shared" si="134"/>
        <v>prop,105,1</v>
      </c>
      <c r="DC101" s="53">
        <f t="shared" si="135"/>
        <v>1500</v>
      </c>
      <c r="DE101" s="53">
        <v>1199</v>
      </c>
      <c r="DF101" s="56" t="str">
        <f t="shared" si="139"/>
        <v>pack,248;pack,208</v>
      </c>
      <c r="DG101" s="79"/>
    </row>
    <row r="102" spans="1:111" x14ac:dyDescent="0.15">
      <c r="A102" s="53">
        <f>怪物产出!A64</f>
        <v>61</v>
      </c>
      <c r="B102" s="53">
        <f>怪物产出!B64</f>
        <v>13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2000</v>
      </c>
      <c r="F102" s="145" t="str">
        <f t="shared" si="42"/>
        <v>MCN,3,3,1,1</v>
      </c>
      <c r="G102" s="177" t="s">
        <v>2429</v>
      </c>
      <c r="H102" s="53">
        <f t="shared" si="43"/>
        <v>2000</v>
      </c>
      <c r="I102" s="53" t="str">
        <f t="shared" si="44"/>
        <v>prop,207,2;pack,1112;pack,1127;pack,1142;pack,1157</v>
      </c>
      <c r="J102" s="53" t="str">
        <f t="shared" si="45"/>
        <v>prop,207,2</v>
      </c>
      <c r="K102" s="53">
        <f t="shared" si="46"/>
        <v>0</v>
      </c>
      <c r="L102" s="53" t="str">
        <f t="shared" si="47"/>
        <v>prop,211,1;pack,1112;pack,1127;pack,1142;pack,1157</v>
      </c>
      <c r="M102" s="53" t="str">
        <f t="shared" si="48"/>
        <v>prop,211,1</v>
      </c>
      <c r="N102" s="53">
        <f t="shared" si="49"/>
        <v>250</v>
      </c>
      <c r="O102" s="53" t="str">
        <f t="shared" si="50"/>
        <v>prop,208,2;pack,1112;pack,1127;pack,1142;pack,1157</v>
      </c>
      <c r="P102" s="53" t="str">
        <f t="shared" si="51"/>
        <v>prop,208,2</v>
      </c>
      <c r="Q102" s="53">
        <f t="shared" si="52"/>
        <v>0</v>
      </c>
      <c r="R102" s="53" t="str">
        <f t="shared" si="53"/>
        <v>prop,212,1;pack,1112;pack,1127;pack,1142;pack,1157</v>
      </c>
      <c r="S102" s="53" t="str">
        <f t="shared" si="54"/>
        <v>prop,212,1</v>
      </c>
      <c r="T102" s="53">
        <f t="shared" si="55"/>
        <v>250</v>
      </c>
      <c r="U102" s="53" t="str">
        <f t="shared" si="56"/>
        <v>prop,209,2;pack,1112;pack,1127;pack,1142;pack,1157</v>
      </c>
      <c r="V102" s="53" t="str">
        <f t="shared" si="57"/>
        <v>prop,209,2</v>
      </c>
      <c r="W102" s="53">
        <f t="shared" si="58"/>
        <v>0</v>
      </c>
      <c r="X102" s="53" t="str">
        <f t="shared" si="59"/>
        <v>prop,213,1;pack,1112;pack,1127;pack,1142;pack,1157</v>
      </c>
      <c r="Y102" s="53" t="str">
        <f t="shared" si="60"/>
        <v>prop,213,1</v>
      </c>
      <c r="Z102" s="53">
        <f t="shared" si="61"/>
        <v>250</v>
      </c>
      <c r="AA102" s="53" t="str">
        <f t="shared" si="62"/>
        <v>prop,210,2;pack,1112;pack,1127;pack,1142;pack,1157</v>
      </c>
      <c r="AB102" s="53" t="str">
        <f t="shared" si="63"/>
        <v>prop,210,2</v>
      </c>
      <c r="AC102" s="53">
        <f t="shared" si="64"/>
        <v>0</v>
      </c>
      <c r="AD102" s="53" t="str">
        <f t="shared" si="65"/>
        <v>prop,214,1;pack,1112;pack,1127;pack,1142;pack,1157</v>
      </c>
      <c r="AE102" s="53" t="str">
        <f t="shared" si="66"/>
        <v>prop,214,1</v>
      </c>
      <c r="AF102" s="53">
        <f t="shared" si="67"/>
        <v>250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0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0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250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0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0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250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0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0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250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0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0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250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0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1000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0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0</v>
      </c>
      <c r="CI102" s="53" t="str">
        <f t="shared" si="122"/>
        <v>prop,206,2;pack,1112;pack,1127;pack,1142;pack,1157</v>
      </c>
      <c r="CJ102" s="53" t="str">
        <f t="shared" si="123"/>
        <v>prop,206,2</v>
      </c>
      <c r="CK102" s="53">
        <f t="shared" si="124"/>
        <v>1000</v>
      </c>
      <c r="CL102" s="53" t="str">
        <f t="shared" si="125"/>
        <v>prop,205,5;pack,1112;pack,1127;pack,1142;pack,1157</v>
      </c>
      <c r="CM102" s="53" t="str">
        <f t="shared" si="126"/>
        <v>prop,205,5</v>
      </c>
      <c r="CN102" s="53">
        <f t="shared" si="127"/>
        <v>500</v>
      </c>
      <c r="CO102" s="53" t="str">
        <f>"stage_token,"&amp;INT(价值设定!M63*100)</f>
        <v>stage_token,2010</v>
      </c>
      <c r="CP102" s="53" t="str">
        <f t="shared" si="128"/>
        <v>stage_token,2010</v>
      </c>
      <c r="CQ102" s="53">
        <v>500</v>
      </c>
      <c r="CR102" s="53" t="s">
        <v>2329</v>
      </c>
      <c r="CS102" s="53" t="str">
        <f t="shared" si="129"/>
        <v>cash,110</v>
      </c>
      <c r="CT102" s="53">
        <v>100</v>
      </c>
      <c r="CU102" s="53" t="s">
        <v>2330</v>
      </c>
      <c r="CV102" s="53" t="str">
        <f t="shared" si="130"/>
        <v>prop,704,8</v>
      </c>
      <c r="CW102" s="53">
        <v>100</v>
      </c>
      <c r="CX102" s="53" t="str">
        <f t="shared" si="131"/>
        <v>MCN,4,3,1,1</v>
      </c>
      <c r="CY102" s="177" t="s">
        <v>2431</v>
      </c>
      <c r="CZ102" s="53">
        <f t="shared" si="132"/>
        <v>20</v>
      </c>
      <c r="DA102" s="53" t="str">
        <f t="shared" si="133"/>
        <v>prop,105,1</v>
      </c>
      <c r="DB102" s="53" t="str">
        <f t="shared" si="134"/>
        <v>prop,105,1</v>
      </c>
      <c r="DC102" s="53">
        <f t="shared" si="135"/>
        <v>1500</v>
      </c>
      <c r="DE102" s="53">
        <v>1200</v>
      </c>
      <c r="DF102" s="56" t="str">
        <f t="shared" si="139"/>
        <v>pack,253;pack,213</v>
      </c>
      <c r="DG102" s="79"/>
    </row>
    <row r="103" spans="1:111" x14ac:dyDescent="0.15">
      <c r="A103" s="53">
        <f>怪物产出!A65</f>
        <v>62</v>
      </c>
      <c r="B103" s="53">
        <f>怪物产出!B65</f>
        <v>13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2000</v>
      </c>
      <c r="F103" s="145" t="str">
        <f t="shared" si="42"/>
        <v>MCN,3,3,1,1</v>
      </c>
      <c r="G103" s="177" t="s">
        <v>2429</v>
      </c>
      <c r="H103" s="53">
        <f t="shared" si="43"/>
        <v>2000</v>
      </c>
      <c r="I103" s="53" t="str">
        <f t="shared" si="44"/>
        <v>prop,207,2;pack,1112;pack,1127;pack,1142;pack,1157</v>
      </c>
      <c r="J103" s="53" t="str">
        <f t="shared" si="45"/>
        <v>prop,207,2</v>
      </c>
      <c r="K103" s="53">
        <f t="shared" si="46"/>
        <v>0</v>
      </c>
      <c r="L103" s="53" t="str">
        <f t="shared" si="47"/>
        <v>prop,211,1;pack,1112;pack,1127;pack,1142;pack,1157</v>
      </c>
      <c r="M103" s="53" t="str">
        <f t="shared" si="48"/>
        <v>prop,211,1</v>
      </c>
      <c r="N103" s="53">
        <f t="shared" si="49"/>
        <v>250</v>
      </c>
      <c r="O103" s="53" t="str">
        <f t="shared" si="50"/>
        <v>prop,208,2;pack,1112;pack,1127;pack,1142;pack,1157</v>
      </c>
      <c r="P103" s="53" t="str">
        <f t="shared" si="51"/>
        <v>prop,208,2</v>
      </c>
      <c r="Q103" s="53">
        <f t="shared" si="52"/>
        <v>0</v>
      </c>
      <c r="R103" s="53" t="str">
        <f t="shared" si="53"/>
        <v>prop,212,1;pack,1112;pack,1127;pack,1142;pack,1157</v>
      </c>
      <c r="S103" s="53" t="str">
        <f t="shared" si="54"/>
        <v>prop,212,1</v>
      </c>
      <c r="T103" s="53">
        <f t="shared" si="55"/>
        <v>250</v>
      </c>
      <c r="U103" s="53" t="str">
        <f t="shared" si="56"/>
        <v>prop,209,2;pack,1112;pack,1127;pack,1142;pack,1157</v>
      </c>
      <c r="V103" s="53" t="str">
        <f t="shared" si="57"/>
        <v>prop,209,2</v>
      </c>
      <c r="W103" s="53">
        <f t="shared" si="58"/>
        <v>0</v>
      </c>
      <c r="X103" s="53" t="str">
        <f t="shared" si="59"/>
        <v>prop,213,1;pack,1112;pack,1127;pack,1142;pack,1157</v>
      </c>
      <c r="Y103" s="53" t="str">
        <f t="shared" si="60"/>
        <v>prop,213,1</v>
      </c>
      <c r="Z103" s="53">
        <f t="shared" si="61"/>
        <v>250</v>
      </c>
      <c r="AA103" s="53" t="str">
        <f t="shared" si="62"/>
        <v>prop,210,2;pack,1112;pack,1127;pack,1142;pack,1157</v>
      </c>
      <c r="AB103" s="53" t="str">
        <f t="shared" si="63"/>
        <v>prop,210,2</v>
      </c>
      <c r="AC103" s="53">
        <f t="shared" si="64"/>
        <v>0</v>
      </c>
      <c r="AD103" s="53" t="str">
        <f t="shared" si="65"/>
        <v>prop,214,1;pack,1112;pack,1127;pack,1142;pack,1157</v>
      </c>
      <c r="AE103" s="53" t="str">
        <f t="shared" si="66"/>
        <v>prop,214,1</v>
      </c>
      <c r="AF103" s="53">
        <f t="shared" si="67"/>
        <v>250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0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0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250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0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0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250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0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0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250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0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0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250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0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1000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0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0</v>
      </c>
      <c r="CI103" s="53" t="str">
        <f t="shared" si="122"/>
        <v>prop,206,2;pack,1112;pack,1127;pack,1142;pack,1157</v>
      </c>
      <c r="CJ103" s="53" t="str">
        <f t="shared" si="123"/>
        <v>prop,206,2</v>
      </c>
      <c r="CK103" s="53">
        <f t="shared" si="124"/>
        <v>1000</v>
      </c>
      <c r="CL103" s="53" t="str">
        <f t="shared" si="125"/>
        <v>prop,205,5;pack,1112;pack,1127;pack,1142;pack,1157</v>
      </c>
      <c r="CM103" s="53" t="str">
        <f t="shared" si="126"/>
        <v>prop,205,5</v>
      </c>
      <c r="CN103" s="53">
        <f t="shared" si="127"/>
        <v>500</v>
      </c>
      <c r="CO103" s="53" t="str">
        <f>"stage_token,"&amp;INT(价值设定!M64*100)</f>
        <v>stage_token,2020</v>
      </c>
      <c r="CP103" s="53" t="str">
        <f t="shared" si="128"/>
        <v>stage_token,2020</v>
      </c>
      <c r="CQ103" s="53">
        <v>500</v>
      </c>
      <c r="CR103" s="53" t="s">
        <v>2329</v>
      </c>
      <c r="CS103" s="53" t="str">
        <f t="shared" si="129"/>
        <v>cash,110</v>
      </c>
      <c r="CT103" s="53">
        <v>100</v>
      </c>
      <c r="CU103" s="53" t="s">
        <v>2330</v>
      </c>
      <c r="CV103" s="53" t="str">
        <f t="shared" si="130"/>
        <v>prop,704,8</v>
      </c>
      <c r="CW103" s="53">
        <v>100</v>
      </c>
      <c r="CX103" s="53" t="str">
        <f t="shared" si="131"/>
        <v>MCN,4,3,1,1</v>
      </c>
      <c r="CY103" s="177" t="s">
        <v>2431</v>
      </c>
      <c r="CZ103" s="53">
        <f t="shared" si="132"/>
        <v>20</v>
      </c>
      <c r="DA103" s="53" t="str">
        <f t="shared" si="133"/>
        <v>prop,105,1</v>
      </c>
      <c r="DB103" s="53" t="str">
        <f t="shared" si="134"/>
        <v>prop,105,1</v>
      </c>
      <c r="DC103" s="53">
        <f t="shared" si="135"/>
        <v>1500</v>
      </c>
      <c r="DE103" s="53">
        <v>1201</v>
      </c>
      <c r="DF103" s="56" t="str">
        <f t="shared" si="139"/>
        <v>pack,258;pack,218</v>
      </c>
      <c r="DG103" s="79"/>
    </row>
    <row r="104" spans="1:111" x14ac:dyDescent="0.15">
      <c r="A104" s="53">
        <f>怪物产出!A66</f>
        <v>63</v>
      </c>
      <c r="B104" s="53">
        <f>怪物产出!B66</f>
        <v>13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2000</v>
      </c>
      <c r="F104" s="145" t="str">
        <f t="shared" si="42"/>
        <v>MCN,3,3,1,1</v>
      </c>
      <c r="G104" s="177" t="s">
        <v>2429</v>
      </c>
      <c r="H104" s="53">
        <f t="shared" si="43"/>
        <v>2000</v>
      </c>
      <c r="I104" s="53" t="str">
        <f t="shared" si="44"/>
        <v>prop,207,2;pack,1112;pack,1127;pack,1142;pack,1157</v>
      </c>
      <c r="J104" s="53" t="str">
        <f t="shared" si="45"/>
        <v>prop,207,2</v>
      </c>
      <c r="K104" s="53">
        <f t="shared" si="46"/>
        <v>0</v>
      </c>
      <c r="L104" s="53" t="str">
        <f t="shared" si="47"/>
        <v>prop,211,1;pack,1112;pack,1127;pack,1142;pack,1157</v>
      </c>
      <c r="M104" s="53" t="str">
        <f t="shared" si="48"/>
        <v>prop,211,1</v>
      </c>
      <c r="N104" s="53">
        <f t="shared" si="49"/>
        <v>250</v>
      </c>
      <c r="O104" s="53" t="str">
        <f t="shared" si="50"/>
        <v>prop,208,2;pack,1112;pack,1127;pack,1142;pack,1157</v>
      </c>
      <c r="P104" s="53" t="str">
        <f t="shared" si="51"/>
        <v>prop,208,2</v>
      </c>
      <c r="Q104" s="53">
        <f t="shared" si="52"/>
        <v>0</v>
      </c>
      <c r="R104" s="53" t="str">
        <f t="shared" si="53"/>
        <v>prop,212,1;pack,1112;pack,1127;pack,1142;pack,1157</v>
      </c>
      <c r="S104" s="53" t="str">
        <f t="shared" si="54"/>
        <v>prop,212,1</v>
      </c>
      <c r="T104" s="53">
        <f t="shared" si="55"/>
        <v>250</v>
      </c>
      <c r="U104" s="53" t="str">
        <f t="shared" si="56"/>
        <v>prop,209,2;pack,1112;pack,1127;pack,1142;pack,1157</v>
      </c>
      <c r="V104" s="53" t="str">
        <f t="shared" si="57"/>
        <v>prop,209,2</v>
      </c>
      <c r="W104" s="53">
        <f t="shared" si="58"/>
        <v>0</v>
      </c>
      <c r="X104" s="53" t="str">
        <f t="shared" si="59"/>
        <v>prop,213,1;pack,1112;pack,1127;pack,1142;pack,1157</v>
      </c>
      <c r="Y104" s="53" t="str">
        <f t="shared" si="60"/>
        <v>prop,213,1</v>
      </c>
      <c r="Z104" s="53">
        <f t="shared" si="61"/>
        <v>250</v>
      </c>
      <c r="AA104" s="53" t="str">
        <f t="shared" si="62"/>
        <v>prop,210,2;pack,1112;pack,1127;pack,1142;pack,1157</v>
      </c>
      <c r="AB104" s="53" t="str">
        <f t="shared" si="63"/>
        <v>prop,210,2</v>
      </c>
      <c r="AC104" s="53">
        <f t="shared" si="64"/>
        <v>0</v>
      </c>
      <c r="AD104" s="53" t="str">
        <f t="shared" si="65"/>
        <v>prop,214,1;pack,1112;pack,1127;pack,1142;pack,1157</v>
      </c>
      <c r="AE104" s="53" t="str">
        <f t="shared" si="66"/>
        <v>prop,214,1</v>
      </c>
      <c r="AF104" s="53">
        <f t="shared" si="67"/>
        <v>250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0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0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250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0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0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250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0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0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250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0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0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250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0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1000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0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0</v>
      </c>
      <c r="CI104" s="53" t="str">
        <f t="shared" si="122"/>
        <v>prop,206,2;pack,1112;pack,1127;pack,1142;pack,1157</v>
      </c>
      <c r="CJ104" s="53" t="str">
        <f t="shared" si="123"/>
        <v>prop,206,2</v>
      </c>
      <c r="CK104" s="53">
        <f t="shared" si="124"/>
        <v>1000</v>
      </c>
      <c r="CL104" s="53" t="str">
        <f t="shared" si="125"/>
        <v>prop,205,5;pack,1112;pack,1127;pack,1142;pack,1157</v>
      </c>
      <c r="CM104" s="53" t="str">
        <f t="shared" si="126"/>
        <v>prop,205,5</v>
      </c>
      <c r="CN104" s="53">
        <f t="shared" si="127"/>
        <v>500</v>
      </c>
      <c r="CO104" s="53" t="str">
        <f>"stage_token,"&amp;INT(价值设定!M65*100)</f>
        <v>stage_token,2030</v>
      </c>
      <c r="CP104" s="53" t="str">
        <f t="shared" si="128"/>
        <v>stage_token,2030</v>
      </c>
      <c r="CQ104" s="53">
        <v>500</v>
      </c>
      <c r="CR104" s="53" t="s">
        <v>2329</v>
      </c>
      <c r="CS104" s="53" t="str">
        <f t="shared" si="129"/>
        <v>cash,110</v>
      </c>
      <c r="CT104" s="53">
        <v>100</v>
      </c>
      <c r="CU104" s="53" t="s">
        <v>2330</v>
      </c>
      <c r="CV104" s="53" t="str">
        <f t="shared" si="130"/>
        <v>prop,704,8</v>
      </c>
      <c r="CW104" s="53">
        <v>100</v>
      </c>
      <c r="CX104" s="53" t="str">
        <f t="shared" si="131"/>
        <v>MCN,4,3,1,1</v>
      </c>
      <c r="CY104" s="177" t="s">
        <v>2431</v>
      </c>
      <c r="CZ104" s="53">
        <f t="shared" si="132"/>
        <v>20</v>
      </c>
      <c r="DA104" s="53" t="str">
        <f t="shared" si="133"/>
        <v>prop,105,1</v>
      </c>
      <c r="DB104" s="53" t="str">
        <f t="shared" si="134"/>
        <v>prop,105,1</v>
      </c>
      <c r="DC104" s="53">
        <f t="shared" si="135"/>
        <v>1500</v>
      </c>
      <c r="DE104" s="53">
        <v>1202</v>
      </c>
      <c r="DF104" s="56" t="str">
        <f t="shared" si="139"/>
        <v>pack,263;pack,223</v>
      </c>
      <c r="DG104" s="79"/>
    </row>
    <row r="105" spans="1:111" x14ac:dyDescent="0.15">
      <c r="A105" s="53">
        <f>怪物产出!A67</f>
        <v>64</v>
      </c>
      <c r="B105" s="53">
        <f>怪物产出!B67</f>
        <v>13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2000</v>
      </c>
      <c r="F105" s="145" t="str">
        <f t="shared" si="42"/>
        <v>MCN,3,3,1,1</v>
      </c>
      <c r="G105" s="177" t="s">
        <v>2429</v>
      </c>
      <c r="H105" s="53">
        <f t="shared" si="43"/>
        <v>2000</v>
      </c>
      <c r="I105" s="53" t="str">
        <f t="shared" si="44"/>
        <v>prop,207,2;pack,1112;pack,1127;pack,1142;pack,1157</v>
      </c>
      <c r="J105" s="53" t="str">
        <f t="shared" si="45"/>
        <v>prop,207,2</v>
      </c>
      <c r="K105" s="53">
        <f t="shared" si="46"/>
        <v>0</v>
      </c>
      <c r="L105" s="53" t="str">
        <f t="shared" si="47"/>
        <v>prop,211,1;pack,1112;pack,1127;pack,1142;pack,1157</v>
      </c>
      <c r="M105" s="53" t="str">
        <f t="shared" si="48"/>
        <v>prop,211,1</v>
      </c>
      <c r="N105" s="53">
        <f t="shared" si="49"/>
        <v>250</v>
      </c>
      <c r="O105" s="53" t="str">
        <f t="shared" si="50"/>
        <v>prop,208,2;pack,1112;pack,1127;pack,1142;pack,1157</v>
      </c>
      <c r="P105" s="53" t="str">
        <f t="shared" si="51"/>
        <v>prop,208,2</v>
      </c>
      <c r="Q105" s="53">
        <f t="shared" si="52"/>
        <v>0</v>
      </c>
      <c r="R105" s="53" t="str">
        <f t="shared" si="53"/>
        <v>prop,212,1;pack,1112;pack,1127;pack,1142;pack,1157</v>
      </c>
      <c r="S105" s="53" t="str">
        <f t="shared" si="54"/>
        <v>prop,212,1</v>
      </c>
      <c r="T105" s="53">
        <f t="shared" si="55"/>
        <v>250</v>
      </c>
      <c r="U105" s="53" t="str">
        <f t="shared" si="56"/>
        <v>prop,209,2;pack,1112;pack,1127;pack,1142;pack,1157</v>
      </c>
      <c r="V105" s="53" t="str">
        <f t="shared" si="57"/>
        <v>prop,209,2</v>
      </c>
      <c r="W105" s="53">
        <f t="shared" si="58"/>
        <v>0</v>
      </c>
      <c r="X105" s="53" t="str">
        <f t="shared" si="59"/>
        <v>prop,213,1;pack,1112;pack,1127;pack,1142;pack,1157</v>
      </c>
      <c r="Y105" s="53" t="str">
        <f t="shared" si="60"/>
        <v>prop,213,1</v>
      </c>
      <c r="Z105" s="53">
        <f t="shared" si="61"/>
        <v>250</v>
      </c>
      <c r="AA105" s="53" t="str">
        <f t="shared" si="62"/>
        <v>prop,210,2;pack,1112;pack,1127;pack,1142;pack,1157</v>
      </c>
      <c r="AB105" s="53" t="str">
        <f t="shared" si="63"/>
        <v>prop,210,2</v>
      </c>
      <c r="AC105" s="53">
        <f t="shared" si="64"/>
        <v>0</v>
      </c>
      <c r="AD105" s="53" t="str">
        <f t="shared" si="65"/>
        <v>prop,214,1;pack,1112;pack,1127;pack,1142;pack,1157</v>
      </c>
      <c r="AE105" s="53" t="str">
        <f t="shared" si="66"/>
        <v>prop,214,1</v>
      </c>
      <c r="AF105" s="53">
        <f t="shared" si="67"/>
        <v>250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0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0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250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0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0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250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0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0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250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0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0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250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0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1000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0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0</v>
      </c>
      <c r="CI105" s="53" t="str">
        <f t="shared" si="122"/>
        <v>prop,206,2;pack,1112;pack,1127;pack,1142;pack,1157</v>
      </c>
      <c r="CJ105" s="53" t="str">
        <f t="shared" si="123"/>
        <v>prop,206,2</v>
      </c>
      <c r="CK105" s="53">
        <f t="shared" si="124"/>
        <v>1000</v>
      </c>
      <c r="CL105" s="53" t="str">
        <f t="shared" si="125"/>
        <v>prop,205,5;pack,1112;pack,1127;pack,1142;pack,1157</v>
      </c>
      <c r="CM105" s="53" t="str">
        <f t="shared" si="126"/>
        <v>prop,205,5</v>
      </c>
      <c r="CN105" s="53">
        <f t="shared" si="127"/>
        <v>500</v>
      </c>
      <c r="CO105" s="53" t="str">
        <f>"stage_token,"&amp;INT(价值设定!M66*100)</f>
        <v>stage_token,2040</v>
      </c>
      <c r="CP105" s="53" t="str">
        <f t="shared" si="128"/>
        <v>stage_token,2040</v>
      </c>
      <c r="CQ105" s="53">
        <v>500</v>
      </c>
      <c r="CR105" s="53" t="s">
        <v>2329</v>
      </c>
      <c r="CS105" s="53" t="str">
        <f t="shared" si="129"/>
        <v>cash,110</v>
      </c>
      <c r="CT105" s="53">
        <v>100</v>
      </c>
      <c r="CU105" s="53" t="s">
        <v>2330</v>
      </c>
      <c r="CV105" s="53" t="str">
        <f t="shared" si="130"/>
        <v>prop,704,8</v>
      </c>
      <c r="CW105" s="53">
        <v>100</v>
      </c>
      <c r="CX105" s="53" t="str">
        <f t="shared" si="131"/>
        <v>MCN,4,3,1,1</v>
      </c>
      <c r="CY105" s="177" t="s">
        <v>2431</v>
      </c>
      <c r="CZ105" s="53">
        <f t="shared" si="132"/>
        <v>20</v>
      </c>
      <c r="DA105" s="53" t="str">
        <f t="shared" si="133"/>
        <v>prop,105,1</v>
      </c>
      <c r="DB105" s="53" t="str">
        <f t="shared" si="134"/>
        <v>prop,105,1</v>
      </c>
      <c r="DC105" s="53">
        <f t="shared" si="135"/>
        <v>1500</v>
      </c>
      <c r="DE105" s="53">
        <v>1203</v>
      </c>
      <c r="DF105" s="56" t="str">
        <f t="shared" si="139"/>
        <v>pack,268;pack,228</v>
      </c>
      <c r="DG105" s="79"/>
    </row>
    <row r="106" spans="1:111" x14ac:dyDescent="0.15">
      <c r="A106" s="53">
        <f>怪物产出!A68</f>
        <v>65</v>
      </c>
      <c r="B106" s="53">
        <f>怪物产出!B68</f>
        <v>13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2000</v>
      </c>
      <c r="F106" s="145" t="str">
        <f t="shared" si="42"/>
        <v>MCN,3,3,1,1</v>
      </c>
      <c r="G106" s="177" t="s">
        <v>2429</v>
      </c>
      <c r="H106" s="53">
        <f t="shared" si="43"/>
        <v>2000</v>
      </c>
      <c r="I106" s="53" t="str">
        <f t="shared" si="44"/>
        <v>prop,207,2;pack,1112;pack,1127;pack,1142;pack,1157</v>
      </c>
      <c r="J106" s="53" t="str">
        <f t="shared" si="45"/>
        <v>prop,207,2</v>
      </c>
      <c r="K106" s="53">
        <f t="shared" si="46"/>
        <v>0</v>
      </c>
      <c r="L106" s="53" t="str">
        <f t="shared" si="47"/>
        <v>prop,211,1;pack,1112;pack,1127;pack,1142;pack,1157</v>
      </c>
      <c r="M106" s="53" t="str">
        <f t="shared" si="48"/>
        <v>prop,211,1</v>
      </c>
      <c r="N106" s="53">
        <f t="shared" si="49"/>
        <v>250</v>
      </c>
      <c r="O106" s="53" t="str">
        <f t="shared" si="50"/>
        <v>prop,208,2;pack,1112;pack,1127;pack,1142;pack,1157</v>
      </c>
      <c r="P106" s="53" t="str">
        <f t="shared" si="51"/>
        <v>prop,208,2</v>
      </c>
      <c r="Q106" s="53">
        <f t="shared" si="52"/>
        <v>0</v>
      </c>
      <c r="R106" s="53" t="str">
        <f t="shared" si="53"/>
        <v>prop,212,1;pack,1112;pack,1127;pack,1142;pack,1157</v>
      </c>
      <c r="S106" s="53" t="str">
        <f t="shared" si="54"/>
        <v>prop,212,1</v>
      </c>
      <c r="T106" s="53">
        <f t="shared" si="55"/>
        <v>250</v>
      </c>
      <c r="U106" s="53" t="str">
        <f t="shared" si="56"/>
        <v>prop,209,2;pack,1112;pack,1127;pack,1142;pack,1157</v>
      </c>
      <c r="V106" s="53" t="str">
        <f t="shared" si="57"/>
        <v>prop,209,2</v>
      </c>
      <c r="W106" s="53">
        <f t="shared" si="58"/>
        <v>0</v>
      </c>
      <c r="X106" s="53" t="str">
        <f t="shared" si="59"/>
        <v>prop,213,1;pack,1112;pack,1127;pack,1142;pack,1157</v>
      </c>
      <c r="Y106" s="53" t="str">
        <f t="shared" si="60"/>
        <v>prop,213,1</v>
      </c>
      <c r="Z106" s="53">
        <f t="shared" si="61"/>
        <v>250</v>
      </c>
      <c r="AA106" s="53" t="str">
        <f t="shared" si="62"/>
        <v>prop,210,2;pack,1112;pack,1127;pack,1142;pack,1157</v>
      </c>
      <c r="AB106" s="53" t="str">
        <f t="shared" si="63"/>
        <v>prop,210,2</v>
      </c>
      <c r="AC106" s="53">
        <f t="shared" si="64"/>
        <v>0</v>
      </c>
      <c r="AD106" s="53" t="str">
        <f t="shared" si="65"/>
        <v>prop,214,1;pack,1112;pack,1127;pack,1142;pack,1157</v>
      </c>
      <c r="AE106" s="53" t="str">
        <f t="shared" si="66"/>
        <v>prop,214,1</v>
      </c>
      <c r="AF106" s="53">
        <f t="shared" si="67"/>
        <v>250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0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0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250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0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0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250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0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0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250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0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0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250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0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1000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0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0</v>
      </c>
      <c r="CI106" s="53" t="str">
        <f t="shared" si="122"/>
        <v>prop,206,2;pack,1112;pack,1127;pack,1142;pack,1157</v>
      </c>
      <c r="CJ106" s="53" t="str">
        <f t="shared" si="123"/>
        <v>prop,206,2</v>
      </c>
      <c r="CK106" s="53">
        <f t="shared" si="124"/>
        <v>1000</v>
      </c>
      <c r="CL106" s="53" t="str">
        <f t="shared" si="125"/>
        <v>prop,205,5;pack,1112;pack,1127;pack,1142;pack,1157</v>
      </c>
      <c r="CM106" s="53" t="str">
        <f t="shared" si="126"/>
        <v>prop,205,5</v>
      </c>
      <c r="CN106" s="53">
        <f t="shared" si="127"/>
        <v>500</v>
      </c>
      <c r="CO106" s="53" t="str">
        <f>"stage_token,"&amp;INT(价值设定!M67*100)</f>
        <v>stage_token,2050</v>
      </c>
      <c r="CP106" s="53" t="str">
        <f t="shared" si="128"/>
        <v>stage_token,2050</v>
      </c>
      <c r="CQ106" s="53">
        <v>500</v>
      </c>
      <c r="CR106" s="53" t="s">
        <v>2329</v>
      </c>
      <c r="CS106" s="53" t="str">
        <f t="shared" si="129"/>
        <v>cash,110</v>
      </c>
      <c r="CT106" s="53">
        <v>100</v>
      </c>
      <c r="CU106" s="53" t="s">
        <v>2330</v>
      </c>
      <c r="CV106" s="53" t="str">
        <f t="shared" si="130"/>
        <v>prop,704,8</v>
      </c>
      <c r="CW106" s="53">
        <v>100</v>
      </c>
      <c r="CX106" s="53" t="str">
        <f t="shared" si="131"/>
        <v>MCN,4,3,1,1</v>
      </c>
      <c r="CY106" s="177" t="s">
        <v>2431</v>
      </c>
      <c r="CZ106" s="53">
        <f t="shared" si="132"/>
        <v>20</v>
      </c>
      <c r="DA106" s="53" t="str">
        <f t="shared" si="133"/>
        <v>prop,105,1</v>
      </c>
      <c r="DB106" s="53" t="str">
        <f t="shared" si="134"/>
        <v>prop,105,1</v>
      </c>
      <c r="DC106" s="53">
        <f t="shared" si="135"/>
        <v>1500</v>
      </c>
      <c r="DE106" s="53">
        <v>1204</v>
      </c>
      <c r="DF106" s="56" t="str">
        <f t="shared" si="139"/>
        <v>pack,273;pack,233</v>
      </c>
      <c r="DG106" s="79"/>
    </row>
    <row r="107" spans="1:111" x14ac:dyDescent="0.15">
      <c r="A107" s="53">
        <f>怪物产出!A69</f>
        <v>66</v>
      </c>
      <c r="B107" s="53">
        <f>怪物产出!B69</f>
        <v>13</v>
      </c>
      <c r="C107" s="50" t="str">
        <f>价值设定!P68</f>
        <v>coin,5800</v>
      </c>
      <c r="D107" s="53" t="str">
        <f t="shared" ref="D107:D141" si="140">C107</f>
        <v>coin,5800</v>
      </c>
      <c r="E107" s="53">
        <f t="shared" ref="E107:E141" si="141">VLOOKUP(C$41,$A$2:$W$31,8+$B107,0)</f>
        <v>2000</v>
      </c>
      <c r="F107" s="145" t="str">
        <f t="shared" ref="F107:F141" si="142">"MCN,3,3,1,1"</f>
        <v>MCN,3,3,1,1</v>
      </c>
      <c r="G107" s="177" t="s">
        <v>2429</v>
      </c>
      <c r="H107" s="53">
        <f t="shared" ref="H107:H141" si="143">VLOOKUP(F$41,$A$2:$W$31,8+$B107,0)</f>
        <v>2000</v>
      </c>
      <c r="I107" s="53" t="str">
        <f t="shared" ref="I107:I141" si="144">VLOOKUP(I$41,$A$2:$W$31,4,0)&amp;";"&amp;VLOOKUP($B107,$Y$3:$AL$17,14,0)</f>
        <v>prop,207,2;pack,1112;pack,1127;pack,1142;pack,1157</v>
      </c>
      <c r="J107" s="53" t="str">
        <f t="shared" ref="J107:J141" si="145">VLOOKUP(I$41,$A$2:$W$31,4,0)</f>
        <v>prop,207,2</v>
      </c>
      <c r="K107" s="53">
        <f t="shared" ref="K107:K141" si="146">VLOOKUP(I$41,$A$2:$W$31,8+$B107,0)</f>
        <v>0</v>
      </c>
      <c r="L107" s="53" t="str">
        <f t="shared" ref="L107:L141" si="147">VLOOKUP(L$41,$A$2:$W$31,4,0)&amp;";"&amp;VLOOKUP($B107,$Y$3:$AL$17,14,0)</f>
        <v>prop,211,1;pack,1112;pack,1127;pack,1142;pack,1157</v>
      </c>
      <c r="M107" s="53" t="str">
        <f t="shared" ref="M107:M141" si="148">VLOOKUP(L$41,$A$2:$W$31,4,0)</f>
        <v>prop,211,1</v>
      </c>
      <c r="N107" s="53">
        <f t="shared" ref="N107:N141" si="149">VLOOKUP(L$41,$A$2:$W$31,8+$B107,0)</f>
        <v>250</v>
      </c>
      <c r="O107" s="53" t="str">
        <f t="shared" ref="O107:O141" si="150">VLOOKUP(O$41,$A$2:$W$31,4,0)&amp;";"&amp;VLOOKUP($B107,$Y$3:$AL$17,14,0)</f>
        <v>prop,208,2;pack,1112;pack,1127;pack,1142;pack,1157</v>
      </c>
      <c r="P107" s="53" t="str">
        <f t="shared" ref="P107:P141" si="151">VLOOKUP(O$41,$A$2:$W$31,4,0)</f>
        <v>prop,208,2</v>
      </c>
      <c r="Q107" s="53">
        <f t="shared" ref="Q107:Q141" si="152">VLOOKUP(O$41,$A$2:$W$31,8+$B107,0)</f>
        <v>0</v>
      </c>
      <c r="R107" s="53" t="str">
        <f t="shared" ref="R107:R141" si="153">VLOOKUP(R$41,$A$2:$W$31,4,0)&amp;";"&amp;VLOOKUP($B107,$Y$3:$AL$17,14,0)</f>
        <v>prop,212,1;pack,1112;pack,1127;pack,1142;pack,1157</v>
      </c>
      <c r="S107" s="53" t="str">
        <f t="shared" ref="S107:S141" si="154">VLOOKUP(R$41,$A$2:$W$31,4,0)</f>
        <v>prop,212,1</v>
      </c>
      <c r="T107" s="53">
        <f t="shared" ref="T107:T141" si="155">VLOOKUP(R$41,$A$2:$W$31,8+$B107,0)</f>
        <v>250</v>
      </c>
      <c r="U107" s="53" t="str">
        <f t="shared" ref="U107:U141" si="156">VLOOKUP(U$41,$A$2:$W$31,4,0)&amp;";"&amp;VLOOKUP($B107,$Y$3:$AL$17,14,0)</f>
        <v>prop,209,2;pack,1112;pack,1127;pack,1142;pack,1157</v>
      </c>
      <c r="V107" s="53" t="str">
        <f t="shared" ref="V107:V141" si="157">VLOOKUP(U$41,$A$2:$W$31,4,0)</f>
        <v>prop,209,2</v>
      </c>
      <c r="W107" s="53">
        <f t="shared" ref="W107:W141" si="158">VLOOKUP(U$41,$A$2:$W$31,8+$B107,0)</f>
        <v>0</v>
      </c>
      <c r="X107" s="53" t="str">
        <f t="shared" ref="X107:X141" si="159">VLOOKUP(X$41,$A$2:$W$31,4,0)&amp;";"&amp;VLOOKUP($B107,$Y$3:$AL$17,14,0)</f>
        <v>prop,213,1;pack,1112;pack,1127;pack,1142;pack,1157</v>
      </c>
      <c r="Y107" s="53" t="str">
        <f t="shared" ref="Y107:Y141" si="160">VLOOKUP(X$41,$A$2:$W$31,4,0)</f>
        <v>prop,213,1</v>
      </c>
      <c r="Z107" s="53">
        <f t="shared" ref="Z107:Z141" si="161">VLOOKUP(X$41,$A$2:$W$31,8+$B107,0)</f>
        <v>250</v>
      </c>
      <c r="AA107" s="53" t="str">
        <f t="shared" ref="AA107:AA141" si="162">VLOOKUP(AA$41,$A$2:$W$31,4,0)&amp;";"&amp;VLOOKUP($B107,$Y$3:$AL$17,14,0)</f>
        <v>prop,210,2;pack,1112;pack,1127;pack,1142;pack,1157</v>
      </c>
      <c r="AB107" s="53" t="str">
        <f t="shared" ref="AB107:AB141" si="163">VLOOKUP(AA$41,$A$2:$W$31,4,0)</f>
        <v>prop,210,2</v>
      </c>
      <c r="AC107" s="53">
        <f t="shared" ref="AC107:AC141" si="164">VLOOKUP(AA$41,$A$2:$W$31,8+$B107,0)</f>
        <v>0</v>
      </c>
      <c r="AD107" s="53" t="str">
        <f t="shared" ref="AD107:AD141" si="165">VLOOKUP(AD$41,$A$2:$W$31,4,0)&amp;";"&amp;VLOOKUP($B107,$Y$3:$AL$17,14,0)</f>
        <v>prop,214,1;pack,1112;pack,1127;pack,1142;pack,1157</v>
      </c>
      <c r="AE107" s="53" t="str">
        <f t="shared" ref="AE107:AE141" si="166">VLOOKUP(AD$41,$A$2:$W$31,4,0)</f>
        <v>prop,214,1</v>
      </c>
      <c r="AF107" s="53">
        <f t="shared" ref="AF107:AF141" si="167">VLOOKUP(AD$41,$A$2:$W$31,8+$B107,0)</f>
        <v>250</v>
      </c>
      <c r="AG107" s="53" t="str">
        <f t="shared" ref="AG107:AG141" si="168">VLOOKUP(AG$41,$A$2:$W$31,4,0)</f>
        <v>prop,301,1</v>
      </c>
      <c r="AH107" s="53" t="str">
        <f t="shared" ref="AH107:AH141" si="169">AG107</f>
        <v>prop,301,1</v>
      </c>
      <c r="AI107" s="53">
        <f t="shared" ref="AI107:AI141" si="170">VLOOKUP(AG$41,$A$2:$W$31,8+$B107,0)</f>
        <v>0</v>
      </c>
      <c r="AJ107" s="53" t="str">
        <f t="shared" ref="AJ107:AJ141" si="171">VLOOKUP(AJ$41,$A$2:$W$31,4,0)</f>
        <v>prop,302,1</v>
      </c>
      <c r="AK107" s="53" t="str">
        <f t="shared" ref="AK107:AK141" si="172">AJ107</f>
        <v>prop,302,1</v>
      </c>
      <c r="AL107" s="53">
        <f t="shared" ref="AL107:AL141" si="173">VLOOKUP(AJ$41,$A$2:$W$31,8+$B107,0)</f>
        <v>0</v>
      </c>
      <c r="AM107" s="53" t="str">
        <f t="shared" ref="AM107:AM141" si="174">VLOOKUP(AM$41,$A$2:$W$31,4,0)</f>
        <v>prop,303,1</v>
      </c>
      <c r="AN107" s="53" t="str">
        <f t="shared" ref="AN107:AN141" si="175">AM107</f>
        <v>prop,303,1</v>
      </c>
      <c r="AO107" s="53">
        <f t="shared" ref="AO107:AO141" si="176">VLOOKUP(AM$41,$A$2:$W$31,8+$B107,0)</f>
        <v>250</v>
      </c>
      <c r="AP107" s="53" t="str">
        <f t="shared" ref="AP107:AP141" si="177">VLOOKUP(AP$41,$A$2:$W$31,4,0)</f>
        <v>prop,304,1</v>
      </c>
      <c r="AQ107" s="53" t="str">
        <f t="shared" ref="AQ107:AQ141" si="178">AP107</f>
        <v>prop,304,1</v>
      </c>
      <c r="AR107" s="53">
        <f t="shared" ref="AR107:AR141" si="179">VLOOKUP(AP$41,$A$2:$W$31,8+$B107,0)</f>
        <v>0</v>
      </c>
      <c r="AS107" s="53" t="str">
        <f t="shared" ref="AS107:AS141" si="180">VLOOKUP(AS$41,$A$2:$W$31,4,0)</f>
        <v>prop,305,1</v>
      </c>
      <c r="AT107" s="53" t="str">
        <f t="shared" ref="AT107:AT141" si="181">AS107</f>
        <v>prop,305,1</v>
      </c>
      <c r="AU107" s="53">
        <f t="shared" ref="AU107:AU141" si="182">VLOOKUP(AS$41,$A$2:$W$31,8+$B107,0)</f>
        <v>0</v>
      </c>
      <c r="AV107" s="53" t="str">
        <f t="shared" ref="AV107:AV141" si="183">VLOOKUP(AV$41,$A$2:$W$31,4,0)</f>
        <v>prop,306,1</v>
      </c>
      <c r="AW107" s="53" t="str">
        <f t="shared" ref="AW107:AW141" si="184">AV107</f>
        <v>prop,306,1</v>
      </c>
      <c r="AX107" s="53">
        <f t="shared" ref="AX107:AX141" si="185">VLOOKUP(AV$41,$A$2:$W$31,8+$B107,0)</f>
        <v>250</v>
      </c>
      <c r="AY107" s="53" t="str">
        <f t="shared" ref="AY107:AY141" si="186">VLOOKUP(AY$41,$A$2:$W$31,4,0)</f>
        <v>prop,307,1</v>
      </c>
      <c r="AZ107" s="53" t="str">
        <f t="shared" ref="AZ107:AZ141" si="187">AY107</f>
        <v>prop,307,1</v>
      </c>
      <c r="BA107" s="53">
        <f t="shared" ref="BA107:BA141" si="188">VLOOKUP(AY$41,$A$2:$W$31,8+$B107,0)</f>
        <v>0</v>
      </c>
      <c r="BB107" s="53" t="str">
        <f t="shared" ref="BB107:BB141" si="189">VLOOKUP(BB$41,$A$2:$W$31,4,0)</f>
        <v>prop,308,1</v>
      </c>
      <c r="BC107" s="53" t="str">
        <f t="shared" ref="BC107:BC141" si="190">BB107</f>
        <v>prop,308,1</v>
      </c>
      <c r="BD107" s="53">
        <f t="shared" ref="BD107:BD141" si="191">VLOOKUP(BB$41,$A$2:$W$31,8+$B107,0)</f>
        <v>0</v>
      </c>
      <c r="BE107" s="53" t="str">
        <f t="shared" ref="BE107:BE141" si="192">VLOOKUP(BE$41,$A$2:$W$31,4,0)</f>
        <v>prop,309,1</v>
      </c>
      <c r="BF107" s="53" t="str">
        <f t="shared" ref="BF107:BF141" si="193">BE107</f>
        <v>prop,309,1</v>
      </c>
      <c r="BG107" s="53">
        <f t="shared" ref="BG107:BG141" si="194">VLOOKUP(BE$41,$A$2:$W$31,8+$B107,0)</f>
        <v>250</v>
      </c>
      <c r="BH107" s="53" t="str">
        <f t="shared" ref="BH107:BH141" si="195">VLOOKUP(BH$41,$A$2:$W$31,4,0)</f>
        <v>prop,310,1</v>
      </c>
      <c r="BI107" s="53" t="str">
        <f t="shared" ref="BI107:BI141" si="196">BH107</f>
        <v>prop,310,1</v>
      </c>
      <c r="BJ107" s="53">
        <f t="shared" ref="BJ107:BJ141" si="197">VLOOKUP(BH$41,$A$2:$W$31,8+$B107,0)</f>
        <v>0</v>
      </c>
      <c r="BK107" s="53" t="str">
        <f t="shared" ref="BK107:BK141" si="198">VLOOKUP(BK$41,$A$2:$W$31,4,0)</f>
        <v>prop,311,1</v>
      </c>
      <c r="BL107" s="53" t="str">
        <f t="shared" ref="BL107:BL141" si="199">BK107</f>
        <v>prop,311,1</v>
      </c>
      <c r="BM107" s="53">
        <f t="shared" ref="BM107:BM141" si="200">VLOOKUP(BK$41,$A$2:$W$31,8+$B107,0)</f>
        <v>0</v>
      </c>
      <c r="BN107" s="53" t="str">
        <f t="shared" ref="BN107:BN141" si="201">VLOOKUP(BN$41,$A$2:$W$31,4,0)</f>
        <v>prop,312,1</v>
      </c>
      <c r="BO107" s="53" t="str">
        <f t="shared" ref="BO107:BO141" si="202">BN107</f>
        <v>prop,312,1</v>
      </c>
      <c r="BP107" s="53">
        <f t="shared" ref="BP107:BP141" si="203">VLOOKUP(BN$41,$A$2:$W$31,8+$B107,0)</f>
        <v>250</v>
      </c>
      <c r="BQ107" s="53" t="str">
        <f t="shared" ref="BQ107:BQ141" si="204">VLOOKUP(BQ$41,$A$2:$W$31,4,0)</f>
        <v>prop,322,1</v>
      </c>
      <c r="BR107" s="53" t="str">
        <f t="shared" ref="BR107:BR141" si="205">BQ107</f>
        <v>prop,322,1</v>
      </c>
      <c r="BS107" s="53">
        <f t="shared" ref="BS107:BS141" si="206">VLOOKUP(BQ$41,$A$2:$W$31,8+$B107,0)</f>
        <v>0</v>
      </c>
      <c r="BT107" s="53" t="str">
        <f t="shared" ref="BT107:BT141" si="207">VLOOKUP(BT$41,$A$2:$W$31,4,0)</f>
        <v>prop,323,1</v>
      </c>
      <c r="BU107" s="53" t="str">
        <f t="shared" ref="BU107:BU141" si="208">BT107</f>
        <v>prop,323,1</v>
      </c>
      <c r="BV107" s="53">
        <f t="shared" ref="BV107:BV141" si="209">VLOOKUP(BT$41,$A$2:$W$31,8+$B107,0)</f>
        <v>1000</v>
      </c>
      <c r="BW107" s="53" t="str">
        <f t="shared" ref="BW107:BW141" si="210">VLOOKUP(BW$41,$A$2:$W$31,4,0)</f>
        <v>prop,313,1</v>
      </c>
      <c r="BX107" s="53" t="str">
        <f t="shared" ref="BX107:BX141" si="211">BW107</f>
        <v>prop,313,1</v>
      </c>
      <c r="BY107" s="53">
        <f t="shared" ref="BY107:BY141" si="212">VLOOKUP(BW$41,$A$2:$W$31,8+$B107,0)</f>
        <v>0</v>
      </c>
      <c r="BZ107" s="53" t="str">
        <f t="shared" ref="BZ107:BZ141" si="213">VLOOKUP(BZ$41,$A$2:$W$31,4,0)</f>
        <v>prop,314,1</v>
      </c>
      <c r="CA107" s="53" t="str">
        <f t="shared" ref="CA107:CA141" si="214">BZ107</f>
        <v>prop,314,1</v>
      </c>
      <c r="CB107" s="53">
        <f t="shared" ref="CB107:CB141" si="215">VLOOKUP(BZ$41,$A$2:$W$31,8+$B107,0)</f>
        <v>0</v>
      </c>
      <c r="CC107" s="53" t="str">
        <f t="shared" ref="CC107:CC141" si="216">VLOOKUP(CC$41,$A$2:$W$31,4,0)</f>
        <v>prop,316,1</v>
      </c>
      <c r="CD107" s="53" t="str">
        <f t="shared" ref="CD107:CD141" si="217">CC107</f>
        <v>prop,316,1</v>
      </c>
      <c r="CE107" s="53">
        <f t="shared" ref="CE107:CE141" si="218">VLOOKUP(CC$41,$A$2:$W$31,8+$B107,0)</f>
        <v>0</v>
      </c>
      <c r="CF107" s="53" t="str">
        <f t="shared" ref="CF107:CF141" si="219">VLOOKUP(CF$41,$A$2:$W$31,4,0)</f>
        <v>prop,317,1</v>
      </c>
      <c r="CG107" s="53" t="str">
        <f t="shared" ref="CG107:CG141" si="220">CF107</f>
        <v>prop,317,1</v>
      </c>
      <c r="CH107" s="53">
        <f t="shared" ref="CH107:CH141" si="221">VLOOKUP(CF$41,$A$2:$W$31,8+$B107,0)</f>
        <v>0</v>
      </c>
      <c r="CI107" s="53" t="str">
        <f t="shared" ref="CI107:CI141" si="222">VLOOKUP(B107,$Y$2:$AE$17,6,0)&amp;";"&amp;VLOOKUP($B107,$Y$3:$AL$17,14,0)</f>
        <v>prop,206,2;pack,1112;pack,1127;pack,1142;pack,1157</v>
      </c>
      <c r="CJ107" s="53" t="str">
        <f t="shared" ref="CJ107:CJ141" si="223">VLOOKUP(B107,$Y$2:$AE$17,6,0)</f>
        <v>prop,206,2</v>
      </c>
      <c r="CK107" s="53">
        <f t="shared" ref="CK107:CK141" si="224">VLOOKUP(B107,$Y$21:$AE$36,7,0)</f>
        <v>1000</v>
      </c>
      <c r="CL107" s="53" t="str">
        <f t="shared" ref="CL107:CL141" si="225">VLOOKUP(B107,$Y$2:$AE$17,7,0)&amp;";"&amp;VLOOKUP($B107,$Y$3:$AL$17,14,0)</f>
        <v>prop,205,5;pack,1112;pack,1127;pack,1142;pack,1157</v>
      </c>
      <c r="CM107" s="53" t="str">
        <f t="shared" ref="CM107:CM141" si="226">VLOOKUP(B107,$Y$2:$AE$17,7,0)</f>
        <v>prop,205,5</v>
      </c>
      <c r="CN107" s="53">
        <f t="shared" ref="CN107:CN141" si="227">VLOOKUP(B107,$Y$21:$AE$36,6,0)</f>
        <v>500</v>
      </c>
      <c r="CO107" s="53" t="str">
        <f>"stage_token,"&amp;INT(价值设定!M68*100)</f>
        <v>stage_token,2060</v>
      </c>
      <c r="CP107" s="53" t="str">
        <f t="shared" ref="CP107:CP141" si="228">CO107</f>
        <v>stage_token,2060</v>
      </c>
      <c r="CQ107" s="53">
        <v>500</v>
      </c>
      <c r="CR107" s="53" t="s">
        <v>2329</v>
      </c>
      <c r="CS107" s="53" t="str">
        <f t="shared" ref="CS107:CS141" si="229">CR107</f>
        <v>cash,110</v>
      </c>
      <c r="CT107" s="53">
        <v>100</v>
      </c>
      <c r="CU107" s="53" t="s">
        <v>2330</v>
      </c>
      <c r="CV107" s="53" t="str">
        <f t="shared" ref="CV107:CV141" si="230">CU107</f>
        <v>prop,704,8</v>
      </c>
      <c r="CW107" s="53">
        <v>100</v>
      </c>
      <c r="CX107" s="53" t="str">
        <f t="shared" ref="CX107:CX141" si="231">"MCN,4,3,1,1"</f>
        <v>MCN,4,3,1,1</v>
      </c>
      <c r="CY107" s="177" t="s">
        <v>2431</v>
      </c>
      <c r="CZ107" s="53">
        <f t="shared" ref="CZ107:CZ141" si="232">VLOOKUP(CZ$41,$A$33:$W$36,8+$B107,0)</f>
        <v>20</v>
      </c>
      <c r="DA107" s="53" t="str">
        <f t="shared" ref="DA107:DA141" si="233">VLOOKUP(B107,$Y$21:$AB$36,4,0)</f>
        <v>prop,105,1</v>
      </c>
      <c r="DB107" s="53" t="str">
        <f t="shared" ref="DB107:DB141" si="234">DA107</f>
        <v>prop,105,1</v>
      </c>
      <c r="DC107" s="53">
        <f t="shared" ref="DC107:DC141" si="235">VLOOKUP(B107,$Y$21:$AC$36,5,0)</f>
        <v>1500</v>
      </c>
      <c r="DE107" s="53">
        <v>1205</v>
      </c>
      <c r="DF107" s="56" t="str">
        <f t="shared" ref="DF107:DF121" si="236">BL3</f>
        <v>pack,204;pack,239</v>
      </c>
      <c r="DG107" s="79"/>
    </row>
    <row r="108" spans="1:111" x14ac:dyDescent="0.15">
      <c r="A108" s="53">
        <f>怪物产出!A70</f>
        <v>67</v>
      </c>
      <c r="B108" s="53">
        <f>怪物产出!B70</f>
        <v>13</v>
      </c>
      <c r="C108" s="50" t="str">
        <f>价值设定!P69</f>
        <v>coin,5850</v>
      </c>
      <c r="D108" s="53" t="str">
        <f t="shared" si="140"/>
        <v>coin,5850</v>
      </c>
      <c r="E108" s="53">
        <f t="shared" si="141"/>
        <v>2000</v>
      </c>
      <c r="F108" s="145" t="str">
        <f t="shared" si="142"/>
        <v>MCN,3,3,1,1</v>
      </c>
      <c r="G108" s="177" t="s">
        <v>2429</v>
      </c>
      <c r="H108" s="53">
        <f t="shared" si="143"/>
        <v>2000</v>
      </c>
      <c r="I108" s="53" t="str">
        <f t="shared" si="144"/>
        <v>prop,207,2;pack,1112;pack,1127;pack,1142;pack,1157</v>
      </c>
      <c r="J108" s="53" t="str">
        <f t="shared" si="145"/>
        <v>prop,207,2</v>
      </c>
      <c r="K108" s="53">
        <f t="shared" si="146"/>
        <v>0</v>
      </c>
      <c r="L108" s="53" t="str">
        <f t="shared" si="147"/>
        <v>prop,211,1;pack,1112;pack,1127;pack,1142;pack,1157</v>
      </c>
      <c r="M108" s="53" t="str">
        <f t="shared" si="148"/>
        <v>prop,211,1</v>
      </c>
      <c r="N108" s="53">
        <f t="shared" si="149"/>
        <v>250</v>
      </c>
      <c r="O108" s="53" t="str">
        <f t="shared" si="150"/>
        <v>prop,208,2;pack,1112;pack,1127;pack,1142;pack,1157</v>
      </c>
      <c r="P108" s="53" t="str">
        <f t="shared" si="151"/>
        <v>prop,208,2</v>
      </c>
      <c r="Q108" s="53">
        <f t="shared" si="152"/>
        <v>0</v>
      </c>
      <c r="R108" s="53" t="str">
        <f t="shared" si="153"/>
        <v>prop,212,1;pack,1112;pack,1127;pack,1142;pack,1157</v>
      </c>
      <c r="S108" s="53" t="str">
        <f t="shared" si="154"/>
        <v>prop,212,1</v>
      </c>
      <c r="T108" s="53">
        <f t="shared" si="155"/>
        <v>250</v>
      </c>
      <c r="U108" s="53" t="str">
        <f t="shared" si="156"/>
        <v>prop,209,2;pack,1112;pack,1127;pack,1142;pack,1157</v>
      </c>
      <c r="V108" s="53" t="str">
        <f t="shared" si="157"/>
        <v>prop,209,2</v>
      </c>
      <c r="W108" s="53">
        <f t="shared" si="158"/>
        <v>0</v>
      </c>
      <c r="X108" s="53" t="str">
        <f t="shared" si="159"/>
        <v>prop,213,1;pack,1112;pack,1127;pack,1142;pack,1157</v>
      </c>
      <c r="Y108" s="53" t="str">
        <f t="shared" si="160"/>
        <v>prop,213,1</v>
      </c>
      <c r="Z108" s="53">
        <f t="shared" si="161"/>
        <v>250</v>
      </c>
      <c r="AA108" s="53" t="str">
        <f t="shared" si="162"/>
        <v>prop,210,2;pack,1112;pack,1127;pack,1142;pack,1157</v>
      </c>
      <c r="AB108" s="53" t="str">
        <f t="shared" si="163"/>
        <v>prop,210,2</v>
      </c>
      <c r="AC108" s="53">
        <f t="shared" si="164"/>
        <v>0</v>
      </c>
      <c r="AD108" s="53" t="str">
        <f t="shared" si="165"/>
        <v>prop,214,1;pack,1112;pack,1127;pack,1142;pack,1157</v>
      </c>
      <c r="AE108" s="53" t="str">
        <f t="shared" si="166"/>
        <v>prop,214,1</v>
      </c>
      <c r="AF108" s="53">
        <f t="shared" si="167"/>
        <v>250</v>
      </c>
      <c r="AG108" s="53" t="str">
        <f t="shared" si="168"/>
        <v>prop,301,1</v>
      </c>
      <c r="AH108" s="53" t="str">
        <f t="shared" si="169"/>
        <v>prop,301,1</v>
      </c>
      <c r="AI108" s="53">
        <f t="shared" si="170"/>
        <v>0</v>
      </c>
      <c r="AJ108" s="53" t="str">
        <f t="shared" si="171"/>
        <v>prop,302,1</v>
      </c>
      <c r="AK108" s="53" t="str">
        <f t="shared" si="172"/>
        <v>prop,302,1</v>
      </c>
      <c r="AL108" s="53">
        <f t="shared" si="173"/>
        <v>0</v>
      </c>
      <c r="AM108" s="53" t="str">
        <f t="shared" si="174"/>
        <v>prop,303,1</v>
      </c>
      <c r="AN108" s="53" t="str">
        <f t="shared" si="175"/>
        <v>prop,303,1</v>
      </c>
      <c r="AO108" s="53">
        <f t="shared" si="176"/>
        <v>250</v>
      </c>
      <c r="AP108" s="53" t="str">
        <f t="shared" si="177"/>
        <v>prop,304,1</v>
      </c>
      <c r="AQ108" s="53" t="str">
        <f t="shared" si="178"/>
        <v>prop,304,1</v>
      </c>
      <c r="AR108" s="53">
        <f t="shared" si="179"/>
        <v>0</v>
      </c>
      <c r="AS108" s="53" t="str">
        <f t="shared" si="180"/>
        <v>prop,305,1</v>
      </c>
      <c r="AT108" s="53" t="str">
        <f t="shared" si="181"/>
        <v>prop,305,1</v>
      </c>
      <c r="AU108" s="53">
        <f t="shared" si="182"/>
        <v>0</v>
      </c>
      <c r="AV108" s="53" t="str">
        <f t="shared" si="183"/>
        <v>prop,306,1</v>
      </c>
      <c r="AW108" s="53" t="str">
        <f t="shared" si="184"/>
        <v>prop,306,1</v>
      </c>
      <c r="AX108" s="53">
        <f t="shared" si="185"/>
        <v>250</v>
      </c>
      <c r="AY108" s="53" t="str">
        <f t="shared" si="186"/>
        <v>prop,307,1</v>
      </c>
      <c r="AZ108" s="53" t="str">
        <f t="shared" si="187"/>
        <v>prop,307,1</v>
      </c>
      <c r="BA108" s="53">
        <f t="shared" si="188"/>
        <v>0</v>
      </c>
      <c r="BB108" s="53" t="str">
        <f t="shared" si="189"/>
        <v>prop,308,1</v>
      </c>
      <c r="BC108" s="53" t="str">
        <f t="shared" si="190"/>
        <v>prop,308,1</v>
      </c>
      <c r="BD108" s="53">
        <f t="shared" si="191"/>
        <v>0</v>
      </c>
      <c r="BE108" s="53" t="str">
        <f t="shared" si="192"/>
        <v>prop,309,1</v>
      </c>
      <c r="BF108" s="53" t="str">
        <f t="shared" si="193"/>
        <v>prop,309,1</v>
      </c>
      <c r="BG108" s="53">
        <f t="shared" si="194"/>
        <v>250</v>
      </c>
      <c r="BH108" s="53" t="str">
        <f t="shared" si="195"/>
        <v>prop,310,1</v>
      </c>
      <c r="BI108" s="53" t="str">
        <f t="shared" si="196"/>
        <v>prop,310,1</v>
      </c>
      <c r="BJ108" s="53">
        <f t="shared" si="197"/>
        <v>0</v>
      </c>
      <c r="BK108" s="53" t="str">
        <f t="shared" si="198"/>
        <v>prop,311,1</v>
      </c>
      <c r="BL108" s="53" t="str">
        <f t="shared" si="199"/>
        <v>prop,311,1</v>
      </c>
      <c r="BM108" s="53">
        <f t="shared" si="200"/>
        <v>0</v>
      </c>
      <c r="BN108" s="53" t="str">
        <f t="shared" si="201"/>
        <v>prop,312,1</v>
      </c>
      <c r="BO108" s="53" t="str">
        <f t="shared" si="202"/>
        <v>prop,312,1</v>
      </c>
      <c r="BP108" s="53">
        <f t="shared" si="203"/>
        <v>250</v>
      </c>
      <c r="BQ108" s="53" t="str">
        <f t="shared" si="204"/>
        <v>prop,322,1</v>
      </c>
      <c r="BR108" s="53" t="str">
        <f t="shared" si="205"/>
        <v>prop,322,1</v>
      </c>
      <c r="BS108" s="53">
        <f t="shared" si="206"/>
        <v>0</v>
      </c>
      <c r="BT108" s="53" t="str">
        <f t="shared" si="207"/>
        <v>prop,323,1</v>
      </c>
      <c r="BU108" s="53" t="str">
        <f t="shared" si="208"/>
        <v>prop,323,1</v>
      </c>
      <c r="BV108" s="53">
        <f t="shared" si="209"/>
        <v>1000</v>
      </c>
      <c r="BW108" s="53" t="str">
        <f t="shared" si="210"/>
        <v>prop,313,1</v>
      </c>
      <c r="BX108" s="53" t="str">
        <f t="shared" si="211"/>
        <v>prop,313,1</v>
      </c>
      <c r="BY108" s="53">
        <f t="shared" si="212"/>
        <v>0</v>
      </c>
      <c r="BZ108" s="53" t="str">
        <f t="shared" si="213"/>
        <v>prop,314,1</v>
      </c>
      <c r="CA108" s="53" t="str">
        <f t="shared" si="214"/>
        <v>prop,314,1</v>
      </c>
      <c r="CB108" s="53">
        <f t="shared" si="215"/>
        <v>0</v>
      </c>
      <c r="CC108" s="53" t="str">
        <f t="shared" si="216"/>
        <v>prop,316,1</v>
      </c>
      <c r="CD108" s="53" t="str">
        <f t="shared" si="217"/>
        <v>prop,316,1</v>
      </c>
      <c r="CE108" s="53">
        <f t="shared" si="218"/>
        <v>0</v>
      </c>
      <c r="CF108" s="53" t="str">
        <f t="shared" si="219"/>
        <v>prop,317,1</v>
      </c>
      <c r="CG108" s="53" t="str">
        <f t="shared" si="220"/>
        <v>prop,317,1</v>
      </c>
      <c r="CH108" s="53">
        <f t="shared" si="221"/>
        <v>0</v>
      </c>
      <c r="CI108" s="53" t="str">
        <f t="shared" si="222"/>
        <v>prop,206,2;pack,1112;pack,1127;pack,1142;pack,1157</v>
      </c>
      <c r="CJ108" s="53" t="str">
        <f t="shared" si="223"/>
        <v>prop,206,2</v>
      </c>
      <c r="CK108" s="53">
        <f t="shared" si="224"/>
        <v>1000</v>
      </c>
      <c r="CL108" s="53" t="str">
        <f t="shared" si="225"/>
        <v>prop,205,5;pack,1112;pack,1127;pack,1142;pack,1157</v>
      </c>
      <c r="CM108" s="53" t="str">
        <f t="shared" si="226"/>
        <v>prop,205,5</v>
      </c>
      <c r="CN108" s="53">
        <f t="shared" si="227"/>
        <v>500</v>
      </c>
      <c r="CO108" s="53" t="str">
        <f>"stage_token,"&amp;INT(价值设定!M69*100)</f>
        <v>stage_token,2070</v>
      </c>
      <c r="CP108" s="53" t="str">
        <f t="shared" si="228"/>
        <v>stage_token,2070</v>
      </c>
      <c r="CQ108" s="53">
        <v>500</v>
      </c>
      <c r="CR108" s="53" t="s">
        <v>2329</v>
      </c>
      <c r="CS108" s="53" t="str">
        <f t="shared" si="229"/>
        <v>cash,110</v>
      </c>
      <c r="CT108" s="53">
        <v>100</v>
      </c>
      <c r="CU108" s="53" t="s">
        <v>2330</v>
      </c>
      <c r="CV108" s="53" t="str">
        <f t="shared" si="230"/>
        <v>prop,704,8</v>
      </c>
      <c r="CW108" s="53">
        <v>100</v>
      </c>
      <c r="CX108" s="53" t="str">
        <f t="shared" si="231"/>
        <v>MCN,4,3,1,1</v>
      </c>
      <c r="CY108" s="177" t="s">
        <v>2431</v>
      </c>
      <c r="CZ108" s="53">
        <f t="shared" si="232"/>
        <v>20</v>
      </c>
      <c r="DA108" s="53" t="str">
        <f t="shared" si="233"/>
        <v>prop,105,1</v>
      </c>
      <c r="DB108" s="53" t="str">
        <f t="shared" si="234"/>
        <v>prop,105,1</v>
      </c>
      <c r="DC108" s="53">
        <f t="shared" si="235"/>
        <v>1500</v>
      </c>
      <c r="DE108" s="53">
        <v>1206</v>
      </c>
      <c r="DF108" s="56" t="str">
        <f t="shared" si="236"/>
        <v>pack,209;pack,244</v>
      </c>
      <c r="DG108" s="79"/>
    </row>
    <row r="109" spans="1:111" x14ac:dyDescent="0.15">
      <c r="A109" s="53">
        <f>怪物产出!A71</f>
        <v>68</v>
      </c>
      <c r="B109" s="53">
        <f>怪物产出!B71</f>
        <v>13</v>
      </c>
      <c r="C109" s="50" t="str">
        <f>价值设定!P70</f>
        <v>coin,5900</v>
      </c>
      <c r="D109" s="53" t="str">
        <f t="shared" si="140"/>
        <v>coin,5900</v>
      </c>
      <c r="E109" s="53">
        <f t="shared" si="141"/>
        <v>2000</v>
      </c>
      <c r="F109" s="145" t="str">
        <f t="shared" si="142"/>
        <v>MCN,3,3,1,1</v>
      </c>
      <c r="G109" s="177" t="s">
        <v>2429</v>
      </c>
      <c r="H109" s="53">
        <f t="shared" si="143"/>
        <v>2000</v>
      </c>
      <c r="I109" s="53" t="str">
        <f t="shared" si="144"/>
        <v>prop,207,2;pack,1112;pack,1127;pack,1142;pack,1157</v>
      </c>
      <c r="J109" s="53" t="str">
        <f t="shared" si="145"/>
        <v>prop,207,2</v>
      </c>
      <c r="K109" s="53">
        <f t="shared" si="146"/>
        <v>0</v>
      </c>
      <c r="L109" s="53" t="str">
        <f t="shared" si="147"/>
        <v>prop,211,1;pack,1112;pack,1127;pack,1142;pack,1157</v>
      </c>
      <c r="M109" s="53" t="str">
        <f t="shared" si="148"/>
        <v>prop,211,1</v>
      </c>
      <c r="N109" s="53">
        <f t="shared" si="149"/>
        <v>250</v>
      </c>
      <c r="O109" s="53" t="str">
        <f t="shared" si="150"/>
        <v>prop,208,2;pack,1112;pack,1127;pack,1142;pack,1157</v>
      </c>
      <c r="P109" s="53" t="str">
        <f t="shared" si="151"/>
        <v>prop,208,2</v>
      </c>
      <c r="Q109" s="53">
        <f t="shared" si="152"/>
        <v>0</v>
      </c>
      <c r="R109" s="53" t="str">
        <f t="shared" si="153"/>
        <v>prop,212,1;pack,1112;pack,1127;pack,1142;pack,1157</v>
      </c>
      <c r="S109" s="53" t="str">
        <f t="shared" si="154"/>
        <v>prop,212,1</v>
      </c>
      <c r="T109" s="53">
        <f t="shared" si="155"/>
        <v>250</v>
      </c>
      <c r="U109" s="53" t="str">
        <f t="shared" si="156"/>
        <v>prop,209,2;pack,1112;pack,1127;pack,1142;pack,1157</v>
      </c>
      <c r="V109" s="53" t="str">
        <f t="shared" si="157"/>
        <v>prop,209,2</v>
      </c>
      <c r="W109" s="53">
        <f t="shared" si="158"/>
        <v>0</v>
      </c>
      <c r="X109" s="53" t="str">
        <f t="shared" si="159"/>
        <v>prop,213,1;pack,1112;pack,1127;pack,1142;pack,1157</v>
      </c>
      <c r="Y109" s="53" t="str">
        <f t="shared" si="160"/>
        <v>prop,213,1</v>
      </c>
      <c r="Z109" s="53">
        <f t="shared" si="161"/>
        <v>250</v>
      </c>
      <c r="AA109" s="53" t="str">
        <f t="shared" si="162"/>
        <v>prop,210,2;pack,1112;pack,1127;pack,1142;pack,1157</v>
      </c>
      <c r="AB109" s="53" t="str">
        <f t="shared" si="163"/>
        <v>prop,210,2</v>
      </c>
      <c r="AC109" s="53">
        <f t="shared" si="164"/>
        <v>0</v>
      </c>
      <c r="AD109" s="53" t="str">
        <f t="shared" si="165"/>
        <v>prop,214,1;pack,1112;pack,1127;pack,1142;pack,1157</v>
      </c>
      <c r="AE109" s="53" t="str">
        <f t="shared" si="166"/>
        <v>prop,214,1</v>
      </c>
      <c r="AF109" s="53">
        <f t="shared" si="167"/>
        <v>250</v>
      </c>
      <c r="AG109" s="53" t="str">
        <f t="shared" si="168"/>
        <v>prop,301,1</v>
      </c>
      <c r="AH109" s="53" t="str">
        <f t="shared" si="169"/>
        <v>prop,301,1</v>
      </c>
      <c r="AI109" s="53">
        <f t="shared" si="170"/>
        <v>0</v>
      </c>
      <c r="AJ109" s="53" t="str">
        <f t="shared" si="171"/>
        <v>prop,302,1</v>
      </c>
      <c r="AK109" s="53" t="str">
        <f t="shared" si="172"/>
        <v>prop,302,1</v>
      </c>
      <c r="AL109" s="53">
        <f t="shared" si="173"/>
        <v>0</v>
      </c>
      <c r="AM109" s="53" t="str">
        <f t="shared" si="174"/>
        <v>prop,303,1</v>
      </c>
      <c r="AN109" s="53" t="str">
        <f t="shared" si="175"/>
        <v>prop,303,1</v>
      </c>
      <c r="AO109" s="53">
        <f t="shared" si="176"/>
        <v>250</v>
      </c>
      <c r="AP109" s="53" t="str">
        <f t="shared" si="177"/>
        <v>prop,304,1</v>
      </c>
      <c r="AQ109" s="53" t="str">
        <f t="shared" si="178"/>
        <v>prop,304,1</v>
      </c>
      <c r="AR109" s="53">
        <f t="shared" si="179"/>
        <v>0</v>
      </c>
      <c r="AS109" s="53" t="str">
        <f t="shared" si="180"/>
        <v>prop,305,1</v>
      </c>
      <c r="AT109" s="53" t="str">
        <f t="shared" si="181"/>
        <v>prop,305,1</v>
      </c>
      <c r="AU109" s="53">
        <f t="shared" si="182"/>
        <v>0</v>
      </c>
      <c r="AV109" s="53" t="str">
        <f t="shared" si="183"/>
        <v>prop,306,1</v>
      </c>
      <c r="AW109" s="53" t="str">
        <f t="shared" si="184"/>
        <v>prop,306,1</v>
      </c>
      <c r="AX109" s="53">
        <f t="shared" si="185"/>
        <v>250</v>
      </c>
      <c r="AY109" s="53" t="str">
        <f t="shared" si="186"/>
        <v>prop,307,1</v>
      </c>
      <c r="AZ109" s="53" t="str">
        <f t="shared" si="187"/>
        <v>prop,307,1</v>
      </c>
      <c r="BA109" s="53">
        <f t="shared" si="188"/>
        <v>0</v>
      </c>
      <c r="BB109" s="53" t="str">
        <f t="shared" si="189"/>
        <v>prop,308,1</v>
      </c>
      <c r="BC109" s="53" t="str">
        <f t="shared" si="190"/>
        <v>prop,308,1</v>
      </c>
      <c r="BD109" s="53">
        <f t="shared" si="191"/>
        <v>0</v>
      </c>
      <c r="BE109" s="53" t="str">
        <f t="shared" si="192"/>
        <v>prop,309,1</v>
      </c>
      <c r="BF109" s="53" t="str">
        <f t="shared" si="193"/>
        <v>prop,309,1</v>
      </c>
      <c r="BG109" s="53">
        <f t="shared" si="194"/>
        <v>250</v>
      </c>
      <c r="BH109" s="53" t="str">
        <f t="shared" si="195"/>
        <v>prop,310,1</v>
      </c>
      <c r="BI109" s="53" t="str">
        <f t="shared" si="196"/>
        <v>prop,310,1</v>
      </c>
      <c r="BJ109" s="53">
        <f t="shared" si="197"/>
        <v>0</v>
      </c>
      <c r="BK109" s="53" t="str">
        <f t="shared" si="198"/>
        <v>prop,311,1</v>
      </c>
      <c r="BL109" s="53" t="str">
        <f t="shared" si="199"/>
        <v>prop,311,1</v>
      </c>
      <c r="BM109" s="53">
        <f t="shared" si="200"/>
        <v>0</v>
      </c>
      <c r="BN109" s="53" t="str">
        <f t="shared" si="201"/>
        <v>prop,312,1</v>
      </c>
      <c r="BO109" s="53" t="str">
        <f t="shared" si="202"/>
        <v>prop,312,1</v>
      </c>
      <c r="BP109" s="53">
        <f t="shared" si="203"/>
        <v>250</v>
      </c>
      <c r="BQ109" s="53" t="str">
        <f t="shared" si="204"/>
        <v>prop,322,1</v>
      </c>
      <c r="BR109" s="53" t="str">
        <f t="shared" si="205"/>
        <v>prop,322,1</v>
      </c>
      <c r="BS109" s="53">
        <f t="shared" si="206"/>
        <v>0</v>
      </c>
      <c r="BT109" s="53" t="str">
        <f t="shared" si="207"/>
        <v>prop,323,1</v>
      </c>
      <c r="BU109" s="53" t="str">
        <f t="shared" si="208"/>
        <v>prop,323,1</v>
      </c>
      <c r="BV109" s="53">
        <f t="shared" si="209"/>
        <v>1000</v>
      </c>
      <c r="BW109" s="53" t="str">
        <f t="shared" si="210"/>
        <v>prop,313,1</v>
      </c>
      <c r="BX109" s="53" t="str">
        <f t="shared" si="211"/>
        <v>prop,313,1</v>
      </c>
      <c r="BY109" s="53">
        <f t="shared" si="212"/>
        <v>0</v>
      </c>
      <c r="BZ109" s="53" t="str">
        <f t="shared" si="213"/>
        <v>prop,314,1</v>
      </c>
      <c r="CA109" s="53" t="str">
        <f t="shared" si="214"/>
        <v>prop,314,1</v>
      </c>
      <c r="CB109" s="53">
        <f t="shared" si="215"/>
        <v>0</v>
      </c>
      <c r="CC109" s="53" t="str">
        <f t="shared" si="216"/>
        <v>prop,316,1</v>
      </c>
      <c r="CD109" s="53" t="str">
        <f t="shared" si="217"/>
        <v>prop,316,1</v>
      </c>
      <c r="CE109" s="53">
        <f t="shared" si="218"/>
        <v>0</v>
      </c>
      <c r="CF109" s="53" t="str">
        <f t="shared" si="219"/>
        <v>prop,317,1</v>
      </c>
      <c r="CG109" s="53" t="str">
        <f t="shared" si="220"/>
        <v>prop,317,1</v>
      </c>
      <c r="CH109" s="53">
        <f t="shared" si="221"/>
        <v>0</v>
      </c>
      <c r="CI109" s="53" t="str">
        <f t="shared" si="222"/>
        <v>prop,206,2;pack,1112;pack,1127;pack,1142;pack,1157</v>
      </c>
      <c r="CJ109" s="53" t="str">
        <f t="shared" si="223"/>
        <v>prop,206,2</v>
      </c>
      <c r="CK109" s="53">
        <f t="shared" si="224"/>
        <v>1000</v>
      </c>
      <c r="CL109" s="53" t="str">
        <f t="shared" si="225"/>
        <v>prop,205,5;pack,1112;pack,1127;pack,1142;pack,1157</v>
      </c>
      <c r="CM109" s="53" t="str">
        <f t="shared" si="226"/>
        <v>prop,205,5</v>
      </c>
      <c r="CN109" s="53">
        <f t="shared" si="227"/>
        <v>500</v>
      </c>
      <c r="CO109" s="53" t="str">
        <f>"stage_token,"&amp;INT(价值设定!M70*100)</f>
        <v>stage_token,2080</v>
      </c>
      <c r="CP109" s="53" t="str">
        <f t="shared" si="228"/>
        <v>stage_token,2080</v>
      </c>
      <c r="CQ109" s="53">
        <v>500</v>
      </c>
      <c r="CR109" s="53" t="s">
        <v>2329</v>
      </c>
      <c r="CS109" s="53" t="str">
        <f t="shared" si="229"/>
        <v>cash,110</v>
      </c>
      <c r="CT109" s="53">
        <v>100</v>
      </c>
      <c r="CU109" s="53" t="s">
        <v>2330</v>
      </c>
      <c r="CV109" s="53" t="str">
        <f t="shared" si="230"/>
        <v>prop,704,8</v>
      </c>
      <c r="CW109" s="53">
        <v>100</v>
      </c>
      <c r="CX109" s="53" t="str">
        <f t="shared" si="231"/>
        <v>MCN,4,3,1,1</v>
      </c>
      <c r="CY109" s="177" t="s">
        <v>2431</v>
      </c>
      <c r="CZ109" s="53">
        <f t="shared" si="232"/>
        <v>20</v>
      </c>
      <c r="DA109" s="53" t="str">
        <f t="shared" si="233"/>
        <v>prop,105,1</v>
      </c>
      <c r="DB109" s="53" t="str">
        <f t="shared" si="234"/>
        <v>prop,105,1</v>
      </c>
      <c r="DC109" s="53">
        <f t="shared" si="235"/>
        <v>1500</v>
      </c>
      <c r="DE109" s="53">
        <v>1207</v>
      </c>
      <c r="DF109" s="56" t="str">
        <f t="shared" si="236"/>
        <v>pack,214;pack,249</v>
      </c>
    </row>
    <row r="110" spans="1:111" x14ac:dyDescent="0.15">
      <c r="A110" s="53">
        <f>怪物产出!A72</f>
        <v>69</v>
      </c>
      <c r="B110" s="53">
        <f>怪物产出!B72</f>
        <v>13</v>
      </c>
      <c r="C110" s="50" t="str">
        <f>价值设定!P71</f>
        <v>coin,5950</v>
      </c>
      <c r="D110" s="53" t="str">
        <f t="shared" si="140"/>
        <v>coin,5950</v>
      </c>
      <c r="E110" s="53">
        <f t="shared" si="141"/>
        <v>2000</v>
      </c>
      <c r="F110" s="145" t="str">
        <f t="shared" si="142"/>
        <v>MCN,3,3,1,1</v>
      </c>
      <c r="G110" s="177" t="s">
        <v>2429</v>
      </c>
      <c r="H110" s="53">
        <f t="shared" si="143"/>
        <v>2000</v>
      </c>
      <c r="I110" s="53" t="str">
        <f t="shared" si="144"/>
        <v>prop,207,2;pack,1112;pack,1127;pack,1142;pack,1157</v>
      </c>
      <c r="J110" s="53" t="str">
        <f t="shared" si="145"/>
        <v>prop,207,2</v>
      </c>
      <c r="K110" s="53">
        <f t="shared" si="146"/>
        <v>0</v>
      </c>
      <c r="L110" s="53" t="str">
        <f t="shared" si="147"/>
        <v>prop,211,1;pack,1112;pack,1127;pack,1142;pack,1157</v>
      </c>
      <c r="M110" s="53" t="str">
        <f t="shared" si="148"/>
        <v>prop,211,1</v>
      </c>
      <c r="N110" s="53">
        <f t="shared" si="149"/>
        <v>250</v>
      </c>
      <c r="O110" s="53" t="str">
        <f t="shared" si="150"/>
        <v>prop,208,2;pack,1112;pack,1127;pack,1142;pack,1157</v>
      </c>
      <c r="P110" s="53" t="str">
        <f t="shared" si="151"/>
        <v>prop,208,2</v>
      </c>
      <c r="Q110" s="53">
        <f t="shared" si="152"/>
        <v>0</v>
      </c>
      <c r="R110" s="53" t="str">
        <f t="shared" si="153"/>
        <v>prop,212,1;pack,1112;pack,1127;pack,1142;pack,1157</v>
      </c>
      <c r="S110" s="53" t="str">
        <f t="shared" si="154"/>
        <v>prop,212,1</v>
      </c>
      <c r="T110" s="53">
        <f t="shared" si="155"/>
        <v>250</v>
      </c>
      <c r="U110" s="53" t="str">
        <f t="shared" si="156"/>
        <v>prop,209,2;pack,1112;pack,1127;pack,1142;pack,1157</v>
      </c>
      <c r="V110" s="53" t="str">
        <f t="shared" si="157"/>
        <v>prop,209,2</v>
      </c>
      <c r="W110" s="53">
        <f t="shared" si="158"/>
        <v>0</v>
      </c>
      <c r="X110" s="53" t="str">
        <f t="shared" si="159"/>
        <v>prop,213,1;pack,1112;pack,1127;pack,1142;pack,1157</v>
      </c>
      <c r="Y110" s="53" t="str">
        <f t="shared" si="160"/>
        <v>prop,213,1</v>
      </c>
      <c r="Z110" s="53">
        <f t="shared" si="161"/>
        <v>250</v>
      </c>
      <c r="AA110" s="53" t="str">
        <f t="shared" si="162"/>
        <v>prop,210,2;pack,1112;pack,1127;pack,1142;pack,1157</v>
      </c>
      <c r="AB110" s="53" t="str">
        <f t="shared" si="163"/>
        <v>prop,210,2</v>
      </c>
      <c r="AC110" s="53">
        <f t="shared" si="164"/>
        <v>0</v>
      </c>
      <c r="AD110" s="53" t="str">
        <f t="shared" si="165"/>
        <v>prop,214,1;pack,1112;pack,1127;pack,1142;pack,1157</v>
      </c>
      <c r="AE110" s="53" t="str">
        <f t="shared" si="166"/>
        <v>prop,214,1</v>
      </c>
      <c r="AF110" s="53">
        <f t="shared" si="167"/>
        <v>250</v>
      </c>
      <c r="AG110" s="53" t="str">
        <f t="shared" si="168"/>
        <v>prop,301,1</v>
      </c>
      <c r="AH110" s="53" t="str">
        <f t="shared" si="169"/>
        <v>prop,301,1</v>
      </c>
      <c r="AI110" s="53">
        <f t="shared" si="170"/>
        <v>0</v>
      </c>
      <c r="AJ110" s="53" t="str">
        <f t="shared" si="171"/>
        <v>prop,302,1</v>
      </c>
      <c r="AK110" s="53" t="str">
        <f t="shared" si="172"/>
        <v>prop,302,1</v>
      </c>
      <c r="AL110" s="53">
        <f t="shared" si="173"/>
        <v>0</v>
      </c>
      <c r="AM110" s="53" t="str">
        <f t="shared" si="174"/>
        <v>prop,303,1</v>
      </c>
      <c r="AN110" s="53" t="str">
        <f t="shared" si="175"/>
        <v>prop,303,1</v>
      </c>
      <c r="AO110" s="53">
        <f t="shared" si="176"/>
        <v>250</v>
      </c>
      <c r="AP110" s="53" t="str">
        <f t="shared" si="177"/>
        <v>prop,304,1</v>
      </c>
      <c r="AQ110" s="53" t="str">
        <f t="shared" si="178"/>
        <v>prop,304,1</v>
      </c>
      <c r="AR110" s="53">
        <f t="shared" si="179"/>
        <v>0</v>
      </c>
      <c r="AS110" s="53" t="str">
        <f t="shared" si="180"/>
        <v>prop,305,1</v>
      </c>
      <c r="AT110" s="53" t="str">
        <f t="shared" si="181"/>
        <v>prop,305,1</v>
      </c>
      <c r="AU110" s="53">
        <f t="shared" si="182"/>
        <v>0</v>
      </c>
      <c r="AV110" s="53" t="str">
        <f t="shared" si="183"/>
        <v>prop,306,1</v>
      </c>
      <c r="AW110" s="53" t="str">
        <f t="shared" si="184"/>
        <v>prop,306,1</v>
      </c>
      <c r="AX110" s="53">
        <f t="shared" si="185"/>
        <v>250</v>
      </c>
      <c r="AY110" s="53" t="str">
        <f t="shared" si="186"/>
        <v>prop,307,1</v>
      </c>
      <c r="AZ110" s="53" t="str">
        <f t="shared" si="187"/>
        <v>prop,307,1</v>
      </c>
      <c r="BA110" s="53">
        <f t="shared" si="188"/>
        <v>0</v>
      </c>
      <c r="BB110" s="53" t="str">
        <f t="shared" si="189"/>
        <v>prop,308,1</v>
      </c>
      <c r="BC110" s="53" t="str">
        <f t="shared" si="190"/>
        <v>prop,308,1</v>
      </c>
      <c r="BD110" s="53">
        <f t="shared" si="191"/>
        <v>0</v>
      </c>
      <c r="BE110" s="53" t="str">
        <f t="shared" si="192"/>
        <v>prop,309,1</v>
      </c>
      <c r="BF110" s="53" t="str">
        <f t="shared" si="193"/>
        <v>prop,309,1</v>
      </c>
      <c r="BG110" s="53">
        <f t="shared" si="194"/>
        <v>250</v>
      </c>
      <c r="BH110" s="53" t="str">
        <f t="shared" si="195"/>
        <v>prop,310,1</v>
      </c>
      <c r="BI110" s="53" t="str">
        <f t="shared" si="196"/>
        <v>prop,310,1</v>
      </c>
      <c r="BJ110" s="53">
        <f t="shared" si="197"/>
        <v>0</v>
      </c>
      <c r="BK110" s="53" t="str">
        <f t="shared" si="198"/>
        <v>prop,311,1</v>
      </c>
      <c r="BL110" s="53" t="str">
        <f t="shared" si="199"/>
        <v>prop,311,1</v>
      </c>
      <c r="BM110" s="53">
        <f t="shared" si="200"/>
        <v>0</v>
      </c>
      <c r="BN110" s="53" t="str">
        <f t="shared" si="201"/>
        <v>prop,312,1</v>
      </c>
      <c r="BO110" s="53" t="str">
        <f t="shared" si="202"/>
        <v>prop,312,1</v>
      </c>
      <c r="BP110" s="53">
        <f t="shared" si="203"/>
        <v>250</v>
      </c>
      <c r="BQ110" s="53" t="str">
        <f t="shared" si="204"/>
        <v>prop,322,1</v>
      </c>
      <c r="BR110" s="53" t="str">
        <f t="shared" si="205"/>
        <v>prop,322,1</v>
      </c>
      <c r="BS110" s="53">
        <f t="shared" si="206"/>
        <v>0</v>
      </c>
      <c r="BT110" s="53" t="str">
        <f t="shared" si="207"/>
        <v>prop,323,1</v>
      </c>
      <c r="BU110" s="53" t="str">
        <f t="shared" si="208"/>
        <v>prop,323,1</v>
      </c>
      <c r="BV110" s="53">
        <f t="shared" si="209"/>
        <v>1000</v>
      </c>
      <c r="BW110" s="53" t="str">
        <f t="shared" si="210"/>
        <v>prop,313,1</v>
      </c>
      <c r="BX110" s="53" t="str">
        <f t="shared" si="211"/>
        <v>prop,313,1</v>
      </c>
      <c r="BY110" s="53">
        <f t="shared" si="212"/>
        <v>0</v>
      </c>
      <c r="BZ110" s="53" t="str">
        <f t="shared" si="213"/>
        <v>prop,314,1</v>
      </c>
      <c r="CA110" s="53" t="str">
        <f t="shared" si="214"/>
        <v>prop,314,1</v>
      </c>
      <c r="CB110" s="53">
        <f t="shared" si="215"/>
        <v>0</v>
      </c>
      <c r="CC110" s="53" t="str">
        <f t="shared" si="216"/>
        <v>prop,316,1</v>
      </c>
      <c r="CD110" s="53" t="str">
        <f t="shared" si="217"/>
        <v>prop,316,1</v>
      </c>
      <c r="CE110" s="53">
        <f t="shared" si="218"/>
        <v>0</v>
      </c>
      <c r="CF110" s="53" t="str">
        <f t="shared" si="219"/>
        <v>prop,317,1</v>
      </c>
      <c r="CG110" s="53" t="str">
        <f t="shared" si="220"/>
        <v>prop,317,1</v>
      </c>
      <c r="CH110" s="53">
        <f t="shared" si="221"/>
        <v>0</v>
      </c>
      <c r="CI110" s="53" t="str">
        <f t="shared" si="222"/>
        <v>prop,206,2;pack,1112;pack,1127;pack,1142;pack,1157</v>
      </c>
      <c r="CJ110" s="53" t="str">
        <f t="shared" si="223"/>
        <v>prop,206,2</v>
      </c>
      <c r="CK110" s="53">
        <f t="shared" si="224"/>
        <v>1000</v>
      </c>
      <c r="CL110" s="53" t="str">
        <f t="shared" si="225"/>
        <v>prop,205,5;pack,1112;pack,1127;pack,1142;pack,1157</v>
      </c>
      <c r="CM110" s="53" t="str">
        <f t="shared" si="226"/>
        <v>prop,205,5</v>
      </c>
      <c r="CN110" s="53">
        <f t="shared" si="227"/>
        <v>500</v>
      </c>
      <c r="CO110" s="53" t="str">
        <f>"stage_token,"&amp;INT(价值设定!M71*100)</f>
        <v>stage_token,2090</v>
      </c>
      <c r="CP110" s="53" t="str">
        <f t="shared" si="228"/>
        <v>stage_token,2090</v>
      </c>
      <c r="CQ110" s="53">
        <v>500</v>
      </c>
      <c r="CR110" s="53" t="s">
        <v>2329</v>
      </c>
      <c r="CS110" s="53" t="str">
        <f t="shared" si="229"/>
        <v>cash,110</v>
      </c>
      <c r="CT110" s="53">
        <v>100</v>
      </c>
      <c r="CU110" s="53" t="s">
        <v>2330</v>
      </c>
      <c r="CV110" s="53" t="str">
        <f t="shared" si="230"/>
        <v>prop,704,8</v>
      </c>
      <c r="CW110" s="53">
        <v>100</v>
      </c>
      <c r="CX110" s="53" t="str">
        <f t="shared" si="231"/>
        <v>MCN,4,3,1,1</v>
      </c>
      <c r="CY110" s="177" t="s">
        <v>2431</v>
      </c>
      <c r="CZ110" s="53">
        <f t="shared" si="232"/>
        <v>20</v>
      </c>
      <c r="DA110" s="53" t="str">
        <f t="shared" si="233"/>
        <v>prop,105,1</v>
      </c>
      <c r="DB110" s="53" t="str">
        <f t="shared" si="234"/>
        <v>prop,105,1</v>
      </c>
      <c r="DC110" s="53">
        <f t="shared" si="235"/>
        <v>1500</v>
      </c>
      <c r="DE110" s="53">
        <v>1208</v>
      </c>
      <c r="DF110" s="56" t="str">
        <f t="shared" si="236"/>
        <v>pack,219;pack,254</v>
      </c>
    </row>
    <row r="111" spans="1:111" x14ac:dyDescent="0.15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40"/>
        <v>coin,6000</v>
      </c>
      <c r="E111" s="53">
        <f t="shared" si="141"/>
        <v>2000</v>
      </c>
      <c r="F111" s="145" t="str">
        <f t="shared" si="142"/>
        <v>MCN,3,3,1,1</v>
      </c>
      <c r="G111" s="177" t="s">
        <v>2429</v>
      </c>
      <c r="H111" s="53">
        <f t="shared" si="143"/>
        <v>2000</v>
      </c>
      <c r="I111" s="53" t="str">
        <f t="shared" si="144"/>
        <v>prop,207,2;pack,1112;pack,1127;pack,1142;pack,1157</v>
      </c>
      <c r="J111" s="53" t="str">
        <f t="shared" si="145"/>
        <v>prop,207,2</v>
      </c>
      <c r="K111" s="53">
        <f t="shared" si="146"/>
        <v>0</v>
      </c>
      <c r="L111" s="53" t="str">
        <f t="shared" si="147"/>
        <v>prop,211,1;pack,1112;pack,1127;pack,1142;pack,1157</v>
      </c>
      <c r="M111" s="53" t="str">
        <f t="shared" si="148"/>
        <v>prop,211,1</v>
      </c>
      <c r="N111" s="53">
        <f t="shared" si="149"/>
        <v>250</v>
      </c>
      <c r="O111" s="53" t="str">
        <f t="shared" si="150"/>
        <v>prop,208,2;pack,1112;pack,1127;pack,1142;pack,1157</v>
      </c>
      <c r="P111" s="53" t="str">
        <f t="shared" si="151"/>
        <v>prop,208,2</v>
      </c>
      <c r="Q111" s="53">
        <f t="shared" si="152"/>
        <v>0</v>
      </c>
      <c r="R111" s="53" t="str">
        <f t="shared" si="153"/>
        <v>prop,212,1;pack,1112;pack,1127;pack,1142;pack,1157</v>
      </c>
      <c r="S111" s="53" t="str">
        <f t="shared" si="154"/>
        <v>prop,212,1</v>
      </c>
      <c r="T111" s="53">
        <f t="shared" si="155"/>
        <v>250</v>
      </c>
      <c r="U111" s="53" t="str">
        <f t="shared" si="156"/>
        <v>prop,209,2;pack,1112;pack,1127;pack,1142;pack,1157</v>
      </c>
      <c r="V111" s="53" t="str">
        <f t="shared" si="157"/>
        <v>prop,209,2</v>
      </c>
      <c r="W111" s="53">
        <f t="shared" si="158"/>
        <v>0</v>
      </c>
      <c r="X111" s="53" t="str">
        <f t="shared" si="159"/>
        <v>prop,213,1;pack,1112;pack,1127;pack,1142;pack,1157</v>
      </c>
      <c r="Y111" s="53" t="str">
        <f t="shared" si="160"/>
        <v>prop,213,1</v>
      </c>
      <c r="Z111" s="53">
        <f t="shared" si="161"/>
        <v>250</v>
      </c>
      <c r="AA111" s="53" t="str">
        <f t="shared" si="162"/>
        <v>prop,210,2;pack,1112;pack,1127;pack,1142;pack,1157</v>
      </c>
      <c r="AB111" s="53" t="str">
        <f t="shared" si="163"/>
        <v>prop,210,2</v>
      </c>
      <c r="AC111" s="53">
        <f t="shared" si="164"/>
        <v>0</v>
      </c>
      <c r="AD111" s="53" t="str">
        <f t="shared" si="165"/>
        <v>prop,214,1;pack,1112;pack,1127;pack,1142;pack,1157</v>
      </c>
      <c r="AE111" s="53" t="str">
        <f t="shared" si="166"/>
        <v>prop,214,1</v>
      </c>
      <c r="AF111" s="53">
        <f t="shared" si="167"/>
        <v>250</v>
      </c>
      <c r="AG111" s="53" t="str">
        <f t="shared" si="168"/>
        <v>prop,301,1</v>
      </c>
      <c r="AH111" s="53" t="str">
        <f t="shared" si="169"/>
        <v>prop,301,1</v>
      </c>
      <c r="AI111" s="53">
        <f t="shared" si="170"/>
        <v>0</v>
      </c>
      <c r="AJ111" s="53" t="str">
        <f t="shared" si="171"/>
        <v>prop,302,1</v>
      </c>
      <c r="AK111" s="53" t="str">
        <f t="shared" si="172"/>
        <v>prop,302,1</v>
      </c>
      <c r="AL111" s="53">
        <f t="shared" si="173"/>
        <v>0</v>
      </c>
      <c r="AM111" s="53" t="str">
        <f t="shared" si="174"/>
        <v>prop,303,1</v>
      </c>
      <c r="AN111" s="53" t="str">
        <f t="shared" si="175"/>
        <v>prop,303,1</v>
      </c>
      <c r="AO111" s="53">
        <f t="shared" si="176"/>
        <v>250</v>
      </c>
      <c r="AP111" s="53" t="str">
        <f t="shared" si="177"/>
        <v>prop,304,1</v>
      </c>
      <c r="AQ111" s="53" t="str">
        <f t="shared" si="178"/>
        <v>prop,304,1</v>
      </c>
      <c r="AR111" s="53">
        <f t="shared" si="179"/>
        <v>0</v>
      </c>
      <c r="AS111" s="53" t="str">
        <f t="shared" si="180"/>
        <v>prop,305,1</v>
      </c>
      <c r="AT111" s="53" t="str">
        <f t="shared" si="181"/>
        <v>prop,305,1</v>
      </c>
      <c r="AU111" s="53">
        <f t="shared" si="182"/>
        <v>0</v>
      </c>
      <c r="AV111" s="53" t="str">
        <f t="shared" si="183"/>
        <v>prop,306,1</v>
      </c>
      <c r="AW111" s="53" t="str">
        <f t="shared" si="184"/>
        <v>prop,306,1</v>
      </c>
      <c r="AX111" s="53">
        <f t="shared" si="185"/>
        <v>250</v>
      </c>
      <c r="AY111" s="53" t="str">
        <f t="shared" si="186"/>
        <v>prop,307,1</v>
      </c>
      <c r="AZ111" s="53" t="str">
        <f t="shared" si="187"/>
        <v>prop,307,1</v>
      </c>
      <c r="BA111" s="53">
        <f t="shared" si="188"/>
        <v>0</v>
      </c>
      <c r="BB111" s="53" t="str">
        <f t="shared" si="189"/>
        <v>prop,308,1</v>
      </c>
      <c r="BC111" s="53" t="str">
        <f t="shared" si="190"/>
        <v>prop,308,1</v>
      </c>
      <c r="BD111" s="53">
        <f t="shared" si="191"/>
        <v>0</v>
      </c>
      <c r="BE111" s="53" t="str">
        <f t="shared" si="192"/>
        <v>prop,309,1</v>
      </c>
      <c r="BF111" s="53" t="str">
        <f t="shared" si="193"/>
        <v>prop,309,1</v>
      </c>
      <c r="BG111" s="53">
        <f t="shared" si="194"/>
        <v>250</v>
      </c>
      <c r="BH111" s="53" t="str">
        <f t="shared" si="195"/>
        <v>prop,310,1</v>
      </c>
      <c r="BI111" s="53" t="str">
        <f t="shared" si="196"/>
        <v>prop,310,1</v>
      </c>
      <c r="BJ111" s="53">
        <f t="shared" si="197"/>
        <v>0</v>
      </c>
      <c r="BK111" s="53" t="str">
        <f t="shared" si="198"/>
        <v>prop,311,1</v>
      </c>
      <c r="BL111" s="53" t="str">
        <f t="shared" si="199"/>
        <v>prop,311,1</v>
      </c>
      <c r="BM111" s="53">
        <f t="shared" si="200"/>
        <v>0</v>
      </c>
      <c r="BN111" s="53" t="str">
        <f t="shared" si="201"/>
        <v>prop,312,1</v>
      </c>
      <c r="BO111" s="53" t="str">
        <f t="shared" si="202"/>
        <v>prop,312,1</v>
      </c>
      <c r="BP111" s="53">
        <f t="shared" si="203"/>
        <v>250</v>
      </c>
      <c r="BQ111" s="53" t="str">
        <f t="shared" si="204"/>
        <v>prop,322,1</v>
      </c>
      <c r="BR111" s="53" t="str">
        <f t="shared" si="205"/>
        <v>prop,322,1</v>
      </c>
      <c r="BS111" s="53">
        <f t="shared" si="206"/>
        <v>0</v>
      </c>
      <c r="BT111" s="53" t="str">
        <f t="shared" si="207"/>
        <v>prop,323,1</v>
      </c>
      <c r="BU111" s="53" t="str">
        <f t="shared" si="208"/>
        <v>prop,323,1</v>
      </c>
      <c r="BV111" s="53">
        <f t="shared" si="209"/>
        <v>1000</v>
      </c>
      <c r="BW111" s="53" t="str">
        <f t="shared" si="210"/>
        <v>prop,313,1</v>
      </c>
      <c r="BX111" s="53" t="str">
        <f t="shared" si="211"/>
        <v>prop,313,1</v>
      </c>
      <c r="BY111" s="53">
        <f t="shared" si="212"/>
        <v>0</v>
      </c>
      <c r="BZ111" s="53" t="str">
        <f t="shared" si="213"/>
        <v>prop,314,1</v>
      </c>
      <c r="CA111" s="53" t="str">
        <f t="shared" si="214"/>
        <v>prop,314,1</v>
      </c>
      <c r="CB111" s="53">
        <f t="shared" si="215"/>
        <v>0</v>
      </c>
      <c r="CC111" s="53" t="str">
        <f t="shared" si="216"/>
        <v>prop,316,1</v>
      </c>
      <c r="CD111" s="53" t="str">
        <f t="shared" si="217"/>
        <v>prop,316,1</v>
      </c>
      <c r="CE111" s="53">
        <f t="shared" si="218"/>
        <v>0</v>
      </c>
      <c r="CF111" s="53" t="str">
        <f t="shared" si="219"/>
        <v>prop,317,1</v>
      </c>
      <c r="CG111" s="53" t="str">
        <f t="shared" si="220"/>
        <v>prop,317,1</v>
      </c>
      <c r="CH111" s="53">
        <f t="shared" si="221"/>
        <v>0</v>
      </c>
      <c r="CI111" s="53" t="str">
        <f t="shared" si="222"/>
        <v>prop,206,2;pack,1112;pack,1127;pack,1142;pack,1157</v>
      </c>
      <c r="CJ111" s="53" t="str">
        <f t="shared" si="223"/>
        <v>prop,206,2</v>
      </c>
      <c r="CK111" s="53">
        <f t="shared" si="224"/>
        <v>1000</v>
      </c>
      <c r="CL111" s="53" t="str">
        <f t="shared" si="225"/>
        <v>prop,205,5;pack,1112;pack,1127;pack,1142;pack,1157</v>
      </c>
      <c r="CM111" s="53" t="str">
        <f t="shared" si="226"/>
        <v>prop,205,5</v>
      </c>
      <c r="CN111" s="53">
        <f t="shared" si="227"/>
        <v>500</v>
      </c>
      <c r="CO111" s="53" t="str">
        <f>"stage_token,"&amp;INT(价值设定!M72*100)</f>
        <v>stage_token,2100</v>
      </c>
      <c r="CP111" s="53" t="str">
        <f t="shared" si="228"/>
        <v>stage_token,2100</v>
      </c>
      <c r="CQ111" s="53">
        <v>500</v>
      </c>
      <c r="CR111" s="53" t="s">
        <v>2329</v>
      </c>
      <c r="CS111" s="53" t="str">
        <f t="shared" si="229"/>
        <v>cash,110</v>
      </c>
      <c r="CT111" s="53">
        <v>100</v>
      </c>
      <c r="CU111" s="53" t="s">
        <v>2330</v>
      </c>
      <c r="CV111" s="53" t="str">
        <f t="shared" si="230"/>
        <v>prop,704,8</v>
      </c>
      <c r="CW111" s="53">
        <v>100</v>
      </c>
      <c r="CX111" s="53" t="str">
        <f t="shared" si="231"/>
        <v>MCN,4,3,1,1</v>
      </c>
      <c r="CY111" s="177" t="s">
        <v>2431</v>
      </c>
      <c r="CZ111" s="53">
        <f t="shared" si="232"/>
        <v>20</v>
      </c>
      <c r="DA111" s="53" t="str">
        <f t="shared" si="233"/>
        <v>prop,105,1</v>
      </c>
      <c r="DB111" s="53" t="str">
        <f t="shared" si="234"/>
        <v>prop,105,1</v>
      </c>
      <c r="DC111" s="53">
        <f t="shared" si="235"/>
        <v>1500</v>
      </c>
      <c r="DE111" s="53">
        <v>1209</v>
      </c>
      <c r="DF111" s="56" t="str">
        <f t="shared" si="236"/>
        <v>pack,224;pack,259</v>
      </c>
    </row>
    <row r="112" spans="1:111" x14ac:dyDescent="0.15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40"/>
        <v>coin,6050</v>
      </c>
      <c r="E112" s="53">
        <f t="shared" si="141"/>
        <v>2000</v>
      </c>
      <c r="F112" s="145" t="str">
        <f t="shared" si="142"/>
        <v>MCN,3,3,1,1</v>
      </c>
      <c r="G112" s="177" t="s">
        <v>2429</v>
      </c>
      <c r="H112" s="53">
        <f t="shared" si="143"/>
        <v>2000</v>
      </c>
      <c r="I112" s="53" t="str">
        <f t="shared" si="144"/>
        <v>prop,207,2;pack,1112;pack,1127;pack,1142;pack,1157</v>
      </c>
      <c r="J112" s="53" t="str">
        <f t="shared" si="145"/>
        <v>prop,207,2</v>
      </c>
      <c r="K112" s="53">
        <f t="shared" si="146"/>
        <v>0</v>
      </c>
      <c r="L112" s="53" t="str">
        <f t="shared" si="147"/>
        <v>prop,211,1;pack,1112;pack,1127;pack,1142;pack,1157</v>
      </c>
      <c r="M112" s="53" t="str">
        <f t="shared" si="148"/>
        <v>prop,211,1</v>
      </c>
      <c r="N112" s="53">
        <f t="shared" si="149"/>
        <v>250</v>
      </c>
      <c r="O112" s="53" t="str">
        <f t="shared" si="150"/>
        <v>prop,208,2;pack,1112;pack,1127;pack,1142;pack,1157</v>
      </c>
      <c r="P112" s="53" t="str">
        <f t="shared" si="151"/>
        <v>prop,208,2</v>
      </c>
      <c r="Q112" s="53">
        <f t="shared" si="152"/>
        <v>0</v>
      </c>
      <c r="R112" s="53" t="str">
        <f t="shared" si="153"/>
        <v>prop,212,1;pack,1112;pack,1127;pack,1142;pack,1157</v>
      </c>
      <c r="S112" s="53" t="str">
        <f t="shared" si="154"/>
        <v>prop,212,1</v>
      </c>
      <c r="T112" s="53">
        <f t="shared" si="155"/>
        <v>250</v>
      </c>
      <c r="U112" s="53" t="str">
        <f t="shared" si="156"/>
        <v>prop,209,2;pack,1112;pack,1127;pack,1142;pack,1157</v>
      </c>
      <c r="V112" s="53" t="str">
        <f t="shared" si="157"/>
        <v>prop,209,2</v>
      </c>
      <c r="W112" s="53">
        <f t="shared" si="158"/>
        <v>0</v>
      </c>
      <c r="X112" s="53" t="str">
        <f t="shared" si="159"/>
        <v>prop,213,1;pack,1112;pack,1127;pack,1142;pack,1157</v>
      </c>
      <c r="Y112" s="53" t="str">
        <f t="shared" si="160"/>
        <v>prop,213,1</v>
      </c>
      <c r="Z112" s="53">
        <f t="shared" si="161"/>
        <v>250</v>
      </c>
      <c r="AA112" s="53" t="str">
        <f t="shared" si="162"/>
        <v>prop,210,2;pack,1112;pack,1127;pack,1142;pack,1157</v>
      </c>
      <c r="AB112" s="53" t="str">
        <f t="shared" si="163"/>
        <v>prop,210,2</v>
      </c>
      <c r="AC112" s="53">
        <f t="shared" si="164"/>
        <v>0</v>
      </c>
      <c r="AD112" s="53" t="str">
        <f t="shared" si="165"/>
        <v>prop,214,1;pack,1112;pack,1127;pack,1142;pack,1157</v>
      </c>
      <c r="AE112" s="53" t="str">
        <f t="shared" si="166"/>
        <v>prop,214,1</v>
      </c>
      <c r="AF112" s="53">
        <f t="shared" si="167"/>
        <v>250</v>
      </c>
      <c r="AG112" s="53" t="str">
        <f t="shared" si="168"/>
        <v>prop,301,1</v>
      </c>
      <c r="AH112" s="53" t="str">
        <f t="shared" si="169"/>
        <v>prop,301,1</v>
      </c>
      <c r="AI112" s="53">
        <f t="shared" si="170"/>
        <v>0</v>
      </c>
      <c r="AJ112" s="53" t="str">
        <f t="shared" si="171"/>
        <v>prop,302,1</v>
      </c>
      <c r="AK112" s="53" t="str">
        <f t="shared" si="172"/>
        <v>prop,302,1</v>
      </c>
      <c r="AL112" s="53">
        <f t="shared" si="173"/>
        <v>0</v>
      </c>
      <c r="AM112" s="53" t="str">
        <f t="shared" si="174"/>
        <v>prop,303,1</v>
      </c>
      <c r="AN112" s="53" t="str">
        <f t="shared" si="175"/>
        <v>prop,303,1</v>
      </c>
      <c r="AO112" s="53">
        <f t="shared" si="176"/>
        <v>250</v>
      </c>
      <c r="AP112" s="53" t="str">
        <f t="shared" si="177"/>
        <v>prop,304,1</v>
      </c>
      <c r="AQ112" s="53" t="str">
        <f t="shared" si="178"/>
        <v>prop,304,1</v>
      </c>
      <c r="AR112" s="53">
        <f t="shared" si="179"/>
        <v>0</v>
      </c>
      <c r="AS112" s="53" t="str">
        <f t="shared" si="180"/>
        <v>prop,305,1</v>
      </c>
      <c r="AT112" s="53" t="str">
        <f t="shared" si="181"/>
        <v>prop,305,1</v>
      </c>
      <c r="AU112" s="53">
        <f t="shared" si="182"/>
        <v>0</v>
      </c>
      <c r="AV112" s="53" t="str">
        <f t="shared" si="183"/>
        <v>prop,306,1</v>
      </c>
      <c r="AW112" s="53" t="str">
        <f t="shared" si="184"/>
        <v>prop,306,1</v>
      </c>
      <c r="AX112" s="53">
        <f t="shared" si="185"/>
        <v>250</v>
      </c>
      <c r="AY112" s="53" t="str">
        <f t="shared" si="186"/>
        <v>prop,307,1</v>
      </c>
      <c r="AZ112" s="53" t="str">
        <f t="shared" si="187"/>
        <v>prop,307,1</v>
      </c>
      <c r="BA112" s="53">
        <f t="shared" si="188"/>
        <v>0</v>
      </c>
      <c r="BB112" s="53" t="str">
        <f t="shared" si="189"/>
        <v>prop,308,1</v>
      </c>
      <c r="BC112" s="53" t="str">
        <f t="shared" si="190"/>
        <v>prop,308,1</v>
      </c>
      <c r="BD112" s="53">
        <f t="shared" si="191"/>
        <v>0</v>
      </c>
      <c r="BE112" s="53" t="str">
        <f t="shared" si="192"/>
        <v>prop,309,1</v>
      </c>
      <c r="BF112" s="53" t="str">
        <f t="shared" si="193"/>
        <v>prop,309,1</v>
      </c>
      <c r="BG112" s="53">
        <f t="shared" si="194"/>
        <v>250</v>
      </c>
      <c r="BH112" s="53" t="str">
        <f t="shared" si="195"/>
        <v>prop,310,1</v>
      </c>
      <c r="BI112" s="53" t="str">
        <f t="shared" si="196"/>
        <v>prop,310,1</v>
      </c>
      <c r="BJ112" s="53">
        <f t="shared" si="197"/>
        <v>0</v>
      </c>
      <c r="BK112" s="53" t="str">
        <f t="shared" si="198"/>
        <v>prop,311,1</v>
      </c>
      <c r="BL112" s="53" t="str">
        <f t="shared" si="199"/>
        <v>prop,311,1</v>
      </c>
      <c r="BM112" s="53">
        <f t="shared" si="200"/>
        <v>0</v>
      </c>
      <c r="BN112" s="53" t="str">
        <f t="shared" si="201"/>
        <v>prop,312,1</v>
      </c>
      <c r="BO112" s="53" t="str">
        <f t="shared" si="202"/>
        <v>prop,312,1</v>
      </c>
      <c r="BP112" s="53">
        <f t="shared" si="203"/>
        <v>250</v>
      </c>
      <c r="BQ112" s="53" t="str">
        <f t="shared" si="204"/>
        <v>prop,322,1</v>
      </c>
      <c r="BR112" s="53" t="str">
        <f t="shared" si="205"/>
        <v>prop,322,1</v>
      </c>
      <c r="BS112" s="53">
        <f t="shared" si="206"/>
        <v>0</v>
      </c>
      <c r="BT112" s="53" t="str">
        <f t="shared" si="207"/>
        <v>prop,323,1</v>
      </c>
      <c r="BU112" s="53" t="str">
        <f t="shared" si="208"/>
        <v>prop,323,1</v>
      </c>
      <c r="BV112" s="53">
        <f t="shared" si="209"/>
        <v>1000</v>
      </c>
      <c r="BW112" s="53" t="str">
        <f t="shared" si="210"/>
        <v>prop,313,1</v>
      </c>
      <c r="BX112" s="53" t="str">
        <f t="shared" si="211"/>
        <v>prop,313,1</v>
      </c>
      <c r="BY112" s="53">
        <f t="shared" si="212"/>
        <v>0</v>
      </c>
      <c r="BZ112" s="53" t="str">
        <f t="shared" si="213"/>
        <v>prop,314,1</v>
      </c>
      <c r="CA112" s="53" t="str">
        <f t="shared" si="214"/>
        <v>prop,314,1</v>
      </c>
      <c r="CB112" s="53">
        <f t="shared" si="215"/>
        <v>0</v>
      </c>
      <c r="CC112" s="53" t="str">
        <f t="shared" si="216"/>
        <v>prop,316,1</v>
      </c>
      <c r="CD112" s="53" t="str">
        <f t="shared" si="217"/>
        <v>prop,316,1</v>
      </c>
      <c r="CE112" s="53">
        <f t="shared" si="218"/>
        <v>0</v>
      </c>
      <c r="CF112" s="53" t="str">
        <f t="shared" si="219"/>
        <v>prop,317,1</v>
      </c>
      <c r="CG112" s="53" t="str">
        <f t="shared" si="220"/>
        <v>prop,317,1</v>
      </c>
      <c r="CH112" s="53">
        <f t="shared" si="221"/>
        <v>0</v>
      </c>
      <c r="CI112" s="53" t="str">
        <f t="shared" si="222"/>
        <v>prop,206,2;pack,1112;pack,1127;pack,1142;pack,1157</v>
      </c>
      <c r="CJ112" s="53" t="str">
        <f t="shared" si="223"/>
        <v>prop,206,2</v>
      </c>
      <c r="CK112" s="53">
        <f t="shared" si="224"/>
        <v>1000</v>
      </c>
      <c r="CL112" s="53" t="str">
        <f t="shared" si="225"/>
        <v>prop,205,5;pack,1112;pack,1127;pack,1142;pack,1157</v>
      </c>
      <c r="CM112" s="53" t="str">
        <f t="shared" si="226"/>
        <v>prop,205,5</v>
      </c>
      <c r="CN112" s="53">
        <f t="shared" si="227"/>
        <v>500</v>
      </c>
      <c r="CO112" s="53" t="str">
        <f>"stage_token,"&amp;INT(价值设定!M73*100)</f>
        <v>stage_token,2110</v>
      </c>
      <c r="CP112" s="53" t="str">
        <f t="shared" si="228"/>
        <v>stage_token,2110</v>
      </c>
      <c r="CQ112" s="53">
        <v>500</v>
      </c>
      <c r="CR112" s="53" t="s">
        <v>2329</v>
      </c>
      <c r="CS112" s="53" t="str">
        <f t="shared" si="229"/>
        <v>cash,110</v>
      </c>
      <c r="CT112" s="53">
        <v>100</v>
      </c>
      <c r="CU112" s="53" t="s">
        <v>2330</v>
      </c>
      <c r="CV112" s="53" t="str">
        <f t="shared" si="230"/>
        <v>prop,704,8</v>
      </c>
      <c r="CW112" s="53">
        <v>100</v>
      </c>
      <c r="CX112" s="53" t="str">
        <f t="shared" si="231"/>
        <v>MCN,4,3,1,1</v>
      </c>
      <c r="CY112" s="177" t="s">
        <v>2431</v>
      </c>
      <c r="CZ112" s="53">
        <f t="shared" si="232"/>
        <v>20</v>
      </c>
      <c r="DA112" s="53" t="str">
        <f t="shared" si="233"/>
        <v>prop,105,1</v>
      </c>
      <c r="DB112" s="53" t="str">
        <f t="shared" si="234"/>
        <v>prop,105,1</v>
      </c>
      <c r="DC112" s="53">
        <f t="shared" si="235"/>
        <v>1500</v>
      </c>
      <c r="DE112" s="53">
        <v>1210</v>
      </c>
      <c r="DF112" s="56" t="str">
        <f t="shared" si="236"/>
        <v>pack,229;pack,264</v>
      </c>
      <c r="DG112" s="79"/>
    </row>
    <row r="113" spans="1:111" x14ac:dyDescent="0.15">
      <c r="A113" s="53">
        <f>怪物产出!A75</f>
        <v>72</v>
      </c>
      <c r="B113" s="53">
        <f>怪物产出!B75</f>
        <v>14</v>
      </c>
      <c r="C113" s="50" t="str">
        <f>价值设定!P74</f>
        <v>coin,6100</v>
      </c>
      <c r="D113" s="53" t="str">
        <f t="shared" si="140"/>
        <v>coin,6100</v>
      </c>
      <c r="E113" s="53">
        <f t="shared" si="141"/>
        <v>2000</v>
      </c>
      <c r="F113" s="145" t="str">
        <f t="shared" si="142"/>
        <v>MCN,3,3,1,1</v>
      </c>
      <c r="G113" s="177" t="s">
        <v>2429</v>
      </c>
      <c r="H113" s="53">
        <f t="shared" si="143"/>
        <v>2000</v>
      </c>
      <c r="I113" s="53" t="str">
        <f t="shared" si="144"/>
        <v>prop,207,2;pack,1113;pack,1128;pack,1143;pack,1158</v>
      </c>
      <c r="J113" s="53" t="str">
        <f t="shared" si="145"/>
        <v>prop,207,2</v>
      </c>
      <c r="K113" s="53">
        <f t="shared" si="146"/>
        <v>0</v>
      </c>
      <c r="L113" s="53" t="str">
        <f t="shared" si="147"/>
        <v>prop,211,1;pack,1113;pack,1128;pack,1143;pack,1158</v>
      </c>
      <c r="M113" s="53" t="str">
        <f t="shared" si="148"/>
        <v>prop,211,1</v>
      </c>
      <c r="N113" s="53">
        <f t="shared" si="149"/>
        <v>250</v>
      </c>
      <c r="O113" s="53" t="str">
        <f t="shared" si="150"/>
        <v>prop,208,2;pack,1113;pack,1128;pack,1143;pack,1158</v>
      </c>
      <c r="P113" s="53" t="str">
        <f t="shared" si="151"/>
        <v>prop,208,2</v>
      </c>
      <c r="Q113" s="53">
        <f t="shared" si="152"/>
        <v>0</v>
      </c>
      <c r="R113" s="53" t="str">
        <f t="shared" si="153"/>
        <v>prop,212,1;pack,1113;pack,1128;pack,1143;pack,1158</v>
      </c>
      <c r="S113" s="53" t="str">
        <f t="shared" si="154"/>
        <v>prop,212,1</v>
      </c>
      <c r="T113" s="53">
        <f t="shared" si="155"/>
        <v>250</v>
      </c>
      <c r="U113" s="53" t="str">
        <f t="shared" si="156"/>
        <v>prop,209,2;pack,1113;pack,1128;pack,1143;pack,1158</v>
      </c>
      <c r="V113" s="53" t="str">
        <f t="shared" si="157"/>
        <v>prop,209,2</v>
      </c>
      <c r="W113" s="53">
        <f t="shared" si="158"/>
        <v>0</v>
      </c>
      <c r="X113" s="53" t="str">
        <f t="shared" si="159"/>
        <v>prop,213,1;pack,1113;pack,1128;pack,1143;pack,1158</v>
      </c>
      <c r="Y113" s="53" t="str">
        <f t="shared" si="160"/>
        <v>prop,213,1</v>
      </c>
      <c r="Z113" s="53">
        <f t="shared" si="161"/>
        <v>250</v>
      </c>
      <c r="AA113" s="53" t="str">
        <f t="shared" si="162"/>
        <v>prop,210,2;pack,1113;pack,1128;pack,1143;pack,1158</v>
      </c>
      <c r="AB113" s="53" t="str">
        <f t="shared" si="163"/>
        <v>prop,210,2</v>
      </c>
      <c r="AC113" s="53">
        <f t="shared" si="164"/>
        <v>0</v>
      </c>
      <c r="AD113" s="53" t="str">
        <f t="shared" si="165"/>
        <v>prop,214,1;pack,1113;pack,1128;pack,1143;pack,1158</v>
      </c>
      <c r="AE113" s="53" t="str">
        <f t="shared" si="166"/>
        <v>prop,214,1</v>
      </c>
      <c r="AF113" s="53">
        <f t="shared" si="167"/>
        <v>250</v>
      </c>
      <c r="AG113" s="53" t="str">
        <f t="shared" si="168"/>
        <v>prop,301,1</v>
      </c>
      <c r="AH113" s="53" t="str">
        <f t="shared" si="169"/>
        <v>prop,301,1</v>
      </c>
      <c r="AI113" s="53">
        <f t="shared" si="170"/>
        <v>0</v>
      </c>
      <c r="AJ113" s="53" t="str">
        <f t="shared" si="171"/>
        <v>prop,302,1</v>
      </c>
      <c r="AK113" s="53" t="str">
        <f t="shared" si="172"/>
        <v>prop,302,1</v>
      </c>
      <c r="AL113" s="53">
        <f t="shared" si="173"/>
        <v>0</v>
      </c>
      <c r="AM113" s="53" t="str">
        <f t="shared" si="174"/>
        <v>prop,303,1</v>
      </c>
      <c r="AN113" s="53" t="str">
        <f t="shared" si="175"/>
        <v>prop,303,1</v>
      </c>
      <c r="AO113" s="53">
        <f t="shared" si="176"/>
        <v>250</v>
      </c>
      <c r="AP113" s="53" t="str">
        <f t="shared" si="177"/>
        <v>prop,304,1</v>
      </c>
      <c r="AQ113" s="53" t="str">
        <f t="shared" si="178"/>
        <v>prop,304,1</v>
      </c>
      <c r="AR113" s="53">
        <f t="shared" si="179"/>
        <v>0</v>
      </c>
      <c r="AS113" s="53" t="str">
        <f t="shared" si="180"/>
        <v>prop,305,1</v>
      </c>
      <c r="AT113" s="53" t="str">
        <f t="shared" si="181"/>
        <v>prop,305,1</v>
      </c>
      <c r="AU113" s="53">
        <f t="shared" si="182"/>
        <v>0</v>
      </c>
      <c r="AV113" s="53" t="str">
        <f t="shared" si="183"/>
        <v>prop,306,1</v>
      </c>
      <c r="AW113" s="53" t="str">
        <f t="shared" si="184"/>
        <v>prop,306,1</v>
      </c>
      <c r="AX113" s="53">
        <f t="shared" si="185"/>
        <v>250</v>
      </c>
      <c r="AY113" s="53" t="str">
        <f t="shared" si="186"/>
        <v>prop,307,1</v>
      </c>
      <c r="AZ113" s="53" t="str">
        <f t="shared" si="187"/>
        <v>prop,307,1</v>
      </c>
      <c r="BA113" s="53">
        <f t="shared" si="188"/>
        <v>0</v>
      </c>
      <c r="BB113" s="53" t="str">
        <f t="shared" si="189"/>
        <v>prop,308,1</v>
      </c>
      <c r="BC113" s="53" t="str">
        <f t="shared" si="190"/>
        <v>prop,308,1</v>
      </c>
      <c r="BD113" s="53">
        <f t="shared" si="191"/>
        <v>0</v>
      </c>
      <c r="BE113" s="53" t="str">
        <f t="shared" si="192"/>
        <v>prop,309,1</v>
      </c>
      <c r="BF113" s="53" t="str">
        <f t="shared" si="193"/>
        <v>prop,309,1</v>
      </c>
      <c r="BG113" s="53">
        <f t="shared" si="194"/>
        <v>250</v>
      </c>
      <c r="BH113" s="53" t="str">
        <f t="shared" si="195"/>
        <v>prop,310,1</v>
      </c>
      <c r="BI113" s="53" t="str">
        <f t="shared" si="196"/>
        <v>prop,310,1</v>
      </c>
      <c r="BJ113" s="53">
        <f t="shared" si="197"/>
        <v>0</v>
      </c>
      <c r="BK113" s="53" t="str">
        <f t="shared" si="198"/>
        <v>prop,311,1</v>
      </c>
      <c r="BL113" s="53" t="str">
        <f t="shared" si="199"/>
        <v>prop,311,1</v>
      </c>
      <c r="BM113" s="53">
        <f t="shared" si="200"/>
        <v>0</v>
      </c>
      <c r="BN113" s="53" t="str">
        <f t="shared" si="201"/>
        <v>prop,312,1</v>
      </c>
      <c r="BO113" s="53" t="str">
        <f t="shared" si="202"/>
        <v>prop,312,1</v>
      </c>
      <c r="BP113" s="53">
        <f t="shared" si="203"/>
        <v>250</v>
      </c>
      <c r="BQ113" s="53" t="str">
        <f t="shared" si="204"/>
        <v>prop,322,1</v>
      </c>
      <c r="BR113" s="53" t="str">
        <f t="shared" si="205"/>
        <v>prop,322,1</v>
      </c>
      <c r="BS113" s="53">
        <f t="shared" si="206"/>
        <v>0</v>
      </c>
      <c r="BT113" s="53" t="str">
        <f t="shared" si="207"/>
        <v>prop,323,1</v>
      </c>
      <c r="BU113" s="53" t="str">
        <f t="shared" si="208"/>
        <v>prop,323,1</v>
      </c>
      <c r="BV113" s="53">
        <f t="shared" si="209"/>
        <v>1000</v>
      </c>
      <c r="BW113" s="53" t="str">
        <f t="shared" si="210"/>
        <v>prop,313,1</v>
      </c>
      <c r="BX113" s="53" t="str">
        <f t="shared" si="211"/>
        <v>prop,313,1</v>
      </c>
      <c r="BY113" s="53">
        <f t="shared" si="212"/>
        <v>0</v>
      </c>
      <c r="BZ113" s="53" t="str">
        <f t="shared" si="213"/>
        <v>prop,314,1</v>
      </c>
      <c r="CA113" s="53" t="str">
        <f t="shared" si="214"/>
        <v>prop,314,1</v>
      </c>
      <c r="CB113" s="53">
        <f t="shared" si="215"/>
        <v>0</v>
      </c>
      <c r="CC113" s="53" t="str">
        <f t="shared" si="216"/>
        <v>prop,316,1</v>
      </c>
      <c r="CD113" s="53" t="str">
        <f t="shared" si="217"/>
        <v>prop,316,1</v>
      </c>
      <c r="CE113" s="53">
        <f t="shared" si="218"/>
        <v>0</v>
      </c>
      <c r="CF113" s="53" t="str">
        <f t="shared" si="219"/>
        <v>prop,317,1</v>
      </c>
      <c r="CG113" s="53" t="str">
        <f t="shared" si="220"/>
        <v>prop,317,1</v>
      </c>
      <c r="CH113" s="53">
        <f t="shared" si="221"/>
        <v>0</v>
      </c>
      <c r="CI113" s="53" t="str">
        <f t="shared" si="222"/>
        <v>prop,206,2;pack,1113;pack,1128;pack,1143;pack,1158</v>
      </c>
      <c r="CJ113" s="53" t="str">
        <f t="shared" si="223"/>
        <v>prop,206,2</v>
      </c>
      <c r="CK113" s="53">
        <f t="shared" si="224"/>
        <v>1000</v>
      </c>
      <c r="CL113" s="53" t="str">
        <f t="shared" si="225"/>
        <v>prop,205,5;pack,1113;pack,1128;pack,1143;pack,1158</v>
      </c>
      <c r="CM113" s="53" t="str">
        <f t="shared" si="226"/>
        <v>prop,205,5</v>
      </c>
      <c r="CN113" s="53">
        <f t="shared" si="227"/>
        <v>500</v>
      </c>
      <c r="CO113" s="53" t="str">
        <f>"stage_token,"&amp;INT(价值设定!M74*100)</f>
        <v>stage_token,2120</v>
      </c>
      <c r="CP113" s="53" t="str">
        <f t="shared" si="228"/>
        <v>stage_token,2120</v>
      </c>
      <c r="CQ113" s="53">
        <v>500</v>
      </c>
      <c r="CR113" s="53" t="s">
        <v>2329</v>
      </c>
      <c r="CS113" s="53" t="str">
        <f t="shared" si="229"/>
        <v>cash,110</v>
      </c>
      <c r="CT113" s="53">
        <v>100</v>
      </c>
      <c r="CU113" s="53" t="s">
        <v>2330</v>
      </c>
      <c r="CV113" s="53" t="str">
        <f t="shared" si="230"/>
        <v>prop,704,8</v>
      </c>
      <c r="CW113" s="53">
        <v>100</v>
      </c>
      <c r="CX113" s="53" t="str">
        <f t="shared" si="231"/>
        <v>MCN,4,3,1,1</v>
      </c>
      <c r="CY113" s="177" t="s">
        <v>2431</v>
      </c>
      <c r="CZ113" s="53">
        <f t="shared" si="232"/>
        <v>20</v>
      </c>
      <c r="DA113" s="53" t="str">
        <f t="shared" si="233"/>
        <v>prop,105,1</v>
      </c>
      <c r="DB113" s="53" t="str">
        <f t="shared" si="234"/>
        <v>prop,105,1</v>
      </c>
      <c r="DC113" s="53">
        <f t="shared" si="235"/>
        <v>1500</v>
      </c>
      <c r="DE113" s="53">
        <v>1211</v>
      </c>
      <c r="DF113" s="56" t="str">
        <f t="shared" si="236"/>
        <v>pack,234;pack,269</v>
      </c>
      <c r="DG113" s="79"/>
    </row>
    <row r="114" spans="1:111" x14ac:dyDescent="0.15">
      <c r="A114" s="53">
        <f>怪物产出!A76</f>
        <v>73</v>
      </c>
      <c r="B114" s="53">
        <f>怪物产出!B76</f>
        <v>14</v>
      </c>
      <c r="C114" s="50" t="str">
        <f>价值设定!P75</f>
        <v>coin,6150</v>
      </c>
      <c r="D114" s="53" t="str">
        <f t="shared" si="140"/>
        <v>coin,6150</v>
      </c>
      <c r="E114" s="53">
        <f t="shared" si="141"/>
        <v>2000</v>
      </c>
      <c r="F114" s="145" t="str">
        <f t="shared" si="142"/>
        <v>MCN,3,3,1,1</v>
      </c>
      <c r="G114" s="177" t="s">
        <v>2429</v>
      </c>
      <c r="H114" s="53">
        <f t="shared" si="143"/>
        <v>2000</v>
      </c>
      <c r="I114" s="53" t="str">
        <f t="shared" si="144"/>
        <v>prop,207,2;pack,1113;pack,1128;pack,1143;pack,1158</v>
      </c>
      <c r="J114" s="53" t="str">
        <f t="shared" si="145"/>
        <v>prop,207,2</v>
      </c>
      <c r="K114" s="53">
        <f t="shared" si="146"/>
        <v>0</v>
      </c>
      <c r="L114" s="53" t="str">
        <f t="shared" si="147"/>
        <v>prop,211,1;pack,1113;pack,1128;pack,1143;pack,1158</v>
      </c>
      <c r="M114" s="53" t="str">
        <f t="shared" si="148"/>
        <v>prop,211,1</v>
      </c>
      <c r="N114" s="53">
        <f t="shared" si="149"/>
        <v>250</v>
      </c>
      <c r="O114" s="53" t="str">
        <f t="shared" si="150"/>
        <v>prop,208,2;pack,1113;pack,1128;pack,1143;pack,1158</v>
      </c>
      <c r="P114" s="53" t="str">
        <f t="shared" si="151"/>
        <v>prop,208,2</v>
      </c>
      <c r="Q114" s="53">
        <f t="shared" si="152"/>
        <v>0</v>
      </c>
      <c r="R114" s="53" t="str">
        <f t="shared" si="153"/>
        <v>prop,212,1;pack,1113;pack,1128;pack,1143;pack,1158</v>
      </c>
      <c r="S114" s="53" t="str">
        <f t="shared" si="154"/>
        <v>prop,212,1</v>
      </c>
      <c r="T114" s="53">
        <f t="shared" si="155"/>
        <v>250</v>
      </c>
      <c r="U114" s="53" t="str">
        <f t="shared" si="156"/>
        <v>prop,209,2;pack,1113;pack,1128;pack,1143;pack,1158</v>
      </c>
      <c r="V114" s="53" t="str">
        <f t="shared" si="157"/>
        <v>prop,209,2</v>
      </c>
      <c r="W114" s="53">
        <f t="shared" si="158"/>
        <v>0</v>
      </c>
      <c r="X114" s="53" t="str">
        <f t="shared" si="159"/>
        <v>prop,213,1;pack,1113;pack,1128;pack,1143;pack,1158</v>
      </c>
      <c r="Y114" s="53" t="str">
        <f t="shared" si="160"/>
        <v>prop,213,1</v>
      </c>
      <c r="Z114" s="53">
        <f t="shared" si="161"/>
        <v>250</v>
      </c>
      <c r="AA114" s="53" t="str">
        <f t="shared" si="162"/>
        <v>prop,210,2;pack,1113;pack,1128;pack,1143;pack,1158</v>
      </c>
      <c r="AB114" s="53" t="str">
        <f t="shared" si="163"/>
        <v>prop,210,2</v>
      </c>
      <c r="AC114" s="53">
        <f t="shared" si="164"/>
        <v>0</v>
      </c>
      <c r="AD114" s="53" t="str">
        <f t="shared" si="165"/>
        <v>prop,214,1;pack,1113;pack,1128;pack,1143;pack,1158</v>
      </c>
      <c r="AE114" s="53" t="str">
        <f t="shared" si="166"/>
        <v>prop,214,1</v>
      </c>
      <c r="AF114" s="53">
        <f t="shared" si="167"/>
        <v>250</v>
      </c>
      <c r="AG114" s="53" t="str">
        <f t="shared" si="168"/>
        <v>prop,301,1</v>
      </c>
      <c r="AH114" s="53" t="str">
        <f t="shared" si="169"/>
        <v>prop,301,1</v>
      </c>
      <c r="AI114" s="53">
        <f t="shared" si="170"/>
        <v>0</v>
      </c>
      <c r="AJ114" s="53" t="str">
        <f t="shared" si="171"/>
        <v>prop,302,1</v>
      </c>
      <c r="AK114" s="53" t="str">
        <f t="shared" si="172"/>
        <v>prop,302,1</v>
      </c>
      <c r="AL114" s="53">
        <f t="shared" si="173"/>
        <v>0</v>
      </c>
      <c r="AM114" s="53" t="str">
        <f t="shared" si="174"/>
        <v>prop,303,1</v>
      </c>
      <c r="AN114" s="53" t="str">
        <f t="shared" si="175"/>
        <v>prop,303,1</v>
      </c>
      <c r="AO114" s="53">
        <f t="shared" si="176"/>
        <v>250</v>
      </c>
      <c r="AP114" s="53" t="str">
        <f t="shared" si="177"/>
        <v>prop,304,1</v>
      </c>
      <c r="AQ114" s="53" t="str">
        <f t="shared" si="178"/>
        <v>prop,304,1</v>
      </c>
      <c r="AR114" s="53">
        <f t="shared" si="179"/>
        <v>0</v>
      </c>
      <c r="AS114" s="53" t="str">
        <f t="shared" si="180"/>
        <v>prop,305,1</v>
      </c>
      <c r="AT114" s="53" t="str">
        <f t="shared" si="181"/>
        <v>prop,305,1</v>
      </c>
      <c r="AU114" s="53">
        <f t="shared" si="182"/>
        <v>0</v>
      </c>
      <c r="AV114" s="53" t="str">
        <f t="shared" si="183"/>
        <v>prop,306,1</v>
      </c>
      <c r="AW114" s="53" t="str">
        <f t="shared" si="184"/>
        <v>prop,306,1</v>
      </c>
      <c r="AX114" s="53">
        <f t="shared" si="185"/>
        <v>250</v>
      </c>
      <c r="AY114" s="53" t="str">
        <f t="shared" si="186"/>
        <v>prop,307,1</v>
      </c>
      <c r="AZ114" s="53" t="str">
        <f t="shared" si="187"/>
        <v>prop,307,1</v>
      </c>
      <c r="BA114" s="53">
        <f t="shared" si="188"/>
        <v>0</v>
      </c>
      <c r="BB114" s="53" t="str">
        <f t="shared" si="189"/>
        <v>prop,308,1</v>
      </c>
      <c r="BC114" s="53" t="str">
        <f t="shared" si="190"/>
        <v>prop,308,1</v>
      </c>
      <c r="BD114" s="53">
        <f t="shared" si="191"/>
        <v>0</v>
      </c>
      <c r="BE114" s="53" t="str">
        <f t="shared" si="192"/>
        <v>prop,309,1</v>
      </c>
      <c r="BF114" s="53" t="str">
        <f t="shared" si="193"/>
        <v>prop,309,1</v>
      </c>
      <c r="BG114" s="53">
        <f t="shared" si="194"/>
        <v>250</v>
      </c>
      <c r="BH114" s="53" t="str">
        <f t="shared" si="195"/>
        <v>prop,310,1</v>
      </c>
      <c r="BI114" s="53" t="str">
        <f t="shared" si="196"/>
        <v>prop,310,1</v>
      </c>
      <c r="BJ114" s="53">
        <f t="shared" si="197"/>
        <v>0</v>
      </c>
      <c r="BK114" s="53" t="str">
        <f t="shared" si="198"/>
        <v>prop,311,1</v>
      </c>
      <c r="BL114" s="53" t="str">
        <f t="shared" si="199"/>
        <v>prop,311,1</v>
      </c>
      <c r="BM114" s="53">
        <f t="shared" si="200"/>
        <v>0</v>
      </c>
      <c r="BN114" s="53" t="str">
        <f t="shared" si="201"/>
        <v>prop,312,1</v>
      </c>
      <c r="BO114" s="53" t="str">
        <f t="shared" si="202"/>
        <v>prop,312,1</v>
      </c>
      <c r="BP114" s="53">
        <f t="shared" si="203"/>
        <v>250</v>
      </c>
      <c r="BQ114" s="53" t="str">
        <f t="shared" si="204"/>
        <v>prop,322,1</v>
      </c>
      <c r="BR114" s="53" t="str">
        <f t="shared" si="205"/>
        <v>prop,322,1</v>
      </c>
      <c r="BS114" s="53">
        <f t="shared" si="206"/>
        <v>0</v>
      </c>
      <c r="BT114" s="53" t="str">
        <f t="shared" si="207"/>
        <v>prop,323,1</v>
      </c>
      <c r="BU114" s="53" t="str">
        <f t="shared" si="208"/>
        <v>prop,323,1</v>
      </c>
      <c r="BV114" s="53">
        <f t="shared" si="209"/>
        <v>1000</v>
      </c>
      <c r="BW114" s="53" t="str">
        <f t="shared" si="210"/>
        <v>prop,313,1</v>
      </c>
      <c r="BX114" s="53" t="str">
        <f t="shared" si="211"/>
        <v>prop,313,1</v>
      </c>
      <c r="BY114" s="53">
        <f t="shared" si="212"/>
        <v>0</v>
      </c>
      <c r="BZ114" s="53" t="str">
        <f t="shared" si="213"/>
        <v>prop,314,1</v>
      </c>
      <c r="CA114" s="53" t="str">
        <f t="shared" si="214"/>
        <v>prop,314,1</v>
      </c>
      <c r="CB114" s="53">
        <f t="shared" si="215"/>
        <v>0</v>
      </c>
      <c r="CC114" s="53" t="str">
        <f t="shared" si="216"/>
        <v>prop,316,1</v>
      </c>
      <c r="CD114" s="53" t="str">
        <f t="shared" si="217"/>
        <v>prop,316,1</v>
      </c>
      <c r="CE114" s="53">
        <f t="shared" si="218"/>
        <v>0</v>
      </c>
      <c r="CF114" s="53" t="str">
        <f t="shared" si="219"/>
        <v>prop,317,1</v>
      </c>
      <c r="CG114" s="53" t="str">
        <f t="shared" si="220"/>
        <v>prop,317,1</v>
      </c>
      <c r="CH114" s="53">
        <f t="shared" si="221"/>
        <v>0</v>
      </c>
      <c r="CI114" s="53" t="str">
        <f t="shared" si="222"/>
        <v>prop,206,2;pack,1113;pack,1128;pack,1143;pack,1158</v>
      </c>
      <c r="CJ114" s="53" t="str">
        <f t="shared" si="223"/>
        <v>prop,206,2</v>
      </c>
      <c r="CK114" s="53">
        <f t="shared" si="224"/>
        <v>1000</v>
      </c>
      <c r="CL114" s="53" t="str">
        <f t="shared" si="225"/>
        <v>prop,205,5;pack,1113;pack,1128;pack,1143;pack,1158</v>
      </c>
      <c r="CM114" s="53" t="str">
        <f t="shared" si="226"/>
        <v>prop,205,5</v>
      </c>
      <c r="CN114" s="53">
        <f t="shared" si="227"/>
        <v>500</v>
      </c>
      <c r="CO114" s="53" t="str">
        <f>"stage_token,"&amp;INT(价值设定!M75*100)</f>
        <v>stage_token,2130</v>
      </c>
      <c r="CP114" s="53" t="str">
        <f t="shared" si="228"/>
        <v>stage_token,2130</v>
      </c>
      <c r="CQ114" s="53">
        <v>500</v>
      </c>
      <c r="CR114" s="53" t="s">
        <v>2329</v>
      </c>
      <c r="CS114" s="53" t="str">
        <f t="shared" si="229"/>
        <v>cash,110</v>
      </c>
      <c r="CT114" s="53">
        <v>100</v>
      </c>
      <c r="CU114" s="53" t="s">
        <v>2330</v>
      </c>
      <c r="CV114" s="53" t="str">
        <f t="shared" si="230"/>
        <v>prop,704,8</v>
      </c>
      <c r="CW114" s="53">
        <v>100</v>
      </c>
      <c r="CX114" s="53" t="str">
        <f t="shared" si="231"/>
        <v>MCN,4,3,1,1</v>
      </c>
      <c r="CY114" s="177" t="s">
        <v>2431</v>
      </c>
      <c r="CZ114" s="53">
        <f t="shared" si="232"/>
        <v>20</v>
      </c>
      <c r="DA114" s="53" t="str">
        <f t="shared" si="233"/>
        <v>prop,105,1</v>
      </c>
      <c r="DB114" s="53" t="str">
        <f t="shared" si="234"/>
        <v>prop,105,1</v>
      </c>
      <c r="DC114" s="53">
        <f t="shared" si="235"/>
        <v>1500</v>
      </c>
      <c r="DE114" s="53">
        <v>1212</v>
      </c>
      <c r="DF114" s="56" t="str">
        <f t="shared" si="236"/>
        <v>pack,239;pack,274</v>
      </c>
      <c r="DG114" s="79"/>
    </row>
    <row r="115" spans="1:111" x14ac:dyDescent="0.15">
      <c r="A115" s="53">
        <f>怪物产出!A77</f>
        <v>74</v>
      </c>
      <c r="B115" s="53">
        <f>怪物产出!B77</f>
        <v>14</v>
      </c>
      <c r="C115" s="50" t="str">
        <f>价值设定!P76</f>
        <v>coin,6200</v>
      </c>
      <c r="D115" s="53" t="str">
        <f t="shared" si="140"/>
        <v>coin,6200</v>
      </c>
      <c r="E115" s="53">
        <f t="shared" si="141"/>
        <v>2000</v>
      </c>
      <c r="F115" s="145" t="str">
        <f t="shared" si="142"/>
        <v>MCN,3,3,1,1</v>
      </c>
      <c r="G115" s="177" t="s">
        <v>2429</v>
      </c>
      <c r="H115" s="53">
        <f t="shared" si="143"/>
        <v>2000</v>
      </c>
      <c r="I115" s="53" t="str">
        <f t="shared" si="144"/>
        <v>prop,207,2;pack,1113;pack,1128;pack,1143;pack,1158</v>
      </c>
      <c r="J115" s="53" t="str">
        <f t="shared" si="145"/>
        <v>prop,207,2</v>
      </c>
      <c r="K115" s="53">
        <f t="shared" si="146"/>
        <v>0</v>
      </c>
      <c r="L115" s="53" t="str">
        <f t="shared" si="147"/>
        <v>prop,211,1;pack,1113;pack,1128;pack,1143;pack,1158</v>
      </c>
      <c r="M115" s="53" t="str">
        <f t="shared" si="148"/>
        <v>prop,211,1</v>
      </c>
      <c r="N115" s="53">
        <f t="shared" si="149"/>
        <v>250</v>
      </c>
      <c r="O115" s="53" t="str">
        <f t="shared" si="150"/>
        <v>prop,208,2;pack,1113;pack,1128;pack,1143;pack,1158</v>
      </c>
      <c r="P115" s="53" t="str">
        <f t="shared" si="151"/>
        <v>prop,208,2</v>
      </c>
      <c r="Q115" s="53">
        <f t="shared" si="152"/>
        <v>0</v>
      </c>
      <c r="R115" s="53" t="str">
        <f t="shared" si="153"/>
        <v>prop,212,1;pack,1113;pack,1128;pack,1143;pack,1158</v>
      </c>
      <c r="S115" s="53" t="str">
        <f t="shared" si="154"/>
        <v>prop,212,1</v>
      </c>
      <c r="T115" s="53">
        <f t="shared" si="155"/>
        <v>250</v>
      </c>
      <c r="U115" s="53" t="str">
        <f t="shared" si="156"/>
        <v>prop,209,2;pack,1113;pack,1128;pack,1143;pack,1158</v>
      </c>
      <c r="V115" s="53" t="str">
        <f t="shared" si="157"/>
        <v>prop,209,2</v>
      </c>
      <c r="W115" s="53">
        <f t="shared" si="158"/>
        <v>0</v>
      </c>
      <c r="X115" s="53" t="str">
        <f t="shared" si="159"/>
        <v>prop,213,1;pack,1113;pack,1128;pack,1143;pack,1158</v>
      </c>
      <c r="Y115" s="53" t="str">
        <f t="shared" si="160"/>
        <v>prop,213,1</v>
      </c>
      <c r="Z115" s="53">
        <f t="shared" si="161"/>
        <v>250</v>
      </c>
      <c r="AA115" s="53" t="str">
        <f t="shared" si="162"/>
        <v>prop,210,2;pack,1113;pack,1128;pack,1143;pack,1158</v>
      </c>
      <c r="AB115" s="53" t="str">
        <f t="shared" si="163"/>
        <v>prop,210,2</v>
      </c>
      <c r="AC115" s="53">
        <f t="shared" si="164"/>
        <v>0</v>
      </c>
      <c r="AD115" s="53" t="str">
        <f t="shared" si="165"/>
        <v>prop,214,1;pack,1113;pack,1128;pack,1143;pack,1158</v>
      </c>
      <c r="AE115" s="53" t="str">
        <f t="shared" si="166"/>
        <v>prop,214,1</v>
      </c>
      <c r="AF115" s="53">
        <f t="shared" si="167"/>
        <v>250</v>
      </c>
      <c r="AG115" s="53" t="str">
        <f t="shared" si="168"/>
        <v>prop,301,1</v>
      </c>
      <c r="AH115" s="53" t="str">
        <f t="shared" si="169"/>
        <v>prop,301,1</v>
      </c>
      <c r="AI115" s="53">
        <f t="shared" si="170"/>
        <v>0</v>
      </c>
      <c r="AJ115" s="53" t="str">
        <f t="shared" si="171"/>
        <v>prop,302,1</v>
      </c>
      <c r="AK115" s="53" t="str">
        <f t="shared" si="172"/>
        <v>prop,302,1</v>
      </c>
      <c r="AL115" s="53">
        <f t="shared" si="173"/>
        <v>0</v>
      </c>
      <c r="AM115" s="53" t="str">
        <f t="shared" si="174"/>
        <v>prop,303,1</v>
      </c>
      <c r="AN115" s="53" t="str">
        <f t="shared" si="175"/>
        <v>prop,303,1</v>
      </c>
      <c r="AO115" s="53">
        <f t="shared" si="176"/>
        <v>250</v>
      </c>
      <c r="AP115" s="53" t="str">
        <f t="shared" si="177"/>
        <v>prop,304,1</v>
      </c>
      <c r="AQ115" s="53" t="str">
        <f t="shared" si="178"/>
        <v>prop,304,1</v>
      </c>
      <c r="AR115" s="53">
        <f t="shared" si="179"/>
        <v>0</v>
      </c>
      <c r="AS115" s="53" t="str">
        <f t="shared" si="180"/>
        <v>prop,305,1</v>
      </c>
      <c r="AT115" s="53" t="str">
        <f t="shared" si="181"/>
        <v>prop,305,1</v>
      </c>
      <c r="AU115" s="53">
        <f t="shared" si="182"/>
        <v>0</v>
      </c>
      <c r="AV115" s="53" t="str">
        <f t="shared" si="183"/>
        <v>prop,306,1</v>
      </c>
      <c r="AW115" s="53" t="str">
        <f t="shared" si="184"/>
        <v>prop,306,1</v>
      </c>
      <c r="AX115" s="53">
        <f t="shared" si="185"/>
        <v>250</v>
      </c>
      <c r="AY115" s="53" t="str">
        <f t="shared" si="186"/>
        <v>prop,307,1</v>
      </c>
      <c r="AZ115" s="53" t="str">
        <f t="shared" si="187"/>
        <v>prop,307,1</v>
      </c>
      <c r="BA115" s="53">
        <f t="shared" si="188"/>
        <v>0</v>
      </c>
      <c r="BB115" s="53" t="str">
        <f t="shared" si="189"/>
        <v>prop,308,1</v>
      </c>
      <c r="BC115" s="53" t="str">
        <f t="shared" si="190"/>
        <v>prop,308,1</v>
      </c>
      <c r="BD115" s="53">
        <f t="shared" si="191"/>
        <v>0</v>
      </c>
      <c r="BE115" s="53" t="str">
        <f t="shared" si="192"/>
        <v>prop,309,1</v>
      </c>
      <c r="BF115" s="53" t="str">
        <f t="shared" si="193"/>
        <v>prop,309,1</v>
      </c>
      <c r="BG115" s="53">
        <f t="shared" si="194"/>
        <v>250</v>
      </c>
      <c r="BH115" s="53" t="str">
        <f t="shared" si="195"/>
        <v>prop,310,1</v>
      </c>
      <c r="BI115" s="53" t="str">
        <f t="shared" si="196"/>
        <v>prop,310,1</v>
      </c>
      <c r="BJ115" s="53">
        <f t="shared" si="197"/>
        <v>0</v>
      </c>
      <c r="BK115" s="53" t="str">
        <f t="shared" si="198"/>
        <v>prop,311,1</v>
      </c>
      <c r="BL115" s="53" t="str">
        <f t="shared" si="199"/>
        <v>prop,311,1</v>
      </c>
      <c r="BM115" s="53">
        <f t="shared" si="200"/>
        <v>0</v>
      </c>
      <c r="BN115" s="53" t="str">
        <f t="shared" si="201"/>
        <v>prop,312,1</v>
      </c>
      <c r="BO115" s="53" t="str">
        <f t="shared" si="202"/>
        <v>prop,312,1</v>
      </c>
      <c r="BP115" s="53">
        <f t="shared" si="203"/>
        <v>250</v>
      </c>
      <c r="BQ115" s="53" t="str">
        <f t="shared" si="204"/>
        <v>prop,322,1</v>
      </c>
      <c r="BR115" s="53" t="str">
        <f t="shared" si="205"/>
        <v>prop,322,1</v>
      </c>
      <c r="BS115" s="53">
        <f t="shared" si="206"/>
        <v>0</v>
      </c>
      <c r="BT115" s="53" t="str">
        <f t="shared" si="207"/>
        <v>prop,323,1</v>
      </c>
      <c r="BU115" s="53" t="str">
        <f t="shared" si="208"/>
        <v>prop,323,1</v>
      </c>
      <c r="BV115" s="53">
        <f t="shared" si="209"/>
        <v>1000</v>
      </c>
      <c r="BW115" s="53" t="str">
        <f t="shared" si="210"/>
        <v>prop,313,1</v>
      </c>
      <c r="BX115" s="53" t="str">
        <f t="shared" si="211"/>
        <v>prop,313,1</v>
      </c>
      <c r="BY115" s="53">
        <f t="shared" si="212"/>
        <v>0</v>
      </c>
      <c r="BZ115" s="53" t="str">
        <f t="shared" si="213"/>
        <v>prop,314,1</v>
      </c>
      <c r="CA115" s="53" t="str">
        <f t="shared" si="214"/>
        <v>prop,314,1</v>
      </c>
      <c r="CB115" s="53">
        <f t="shared" si="215"/>
        <v>0</v>
      </c>
      <c r="CC115" s="53" t="str">
        <f t="shared" si="216"/>
        <v>prop,316,1</v>
      </c>
      <c r="CD115" s="53" t="str">
        <f t="shared" si="217"/>
        <v>prop,316,1</v>
      </c>
      <c r="CE115" s="53">
        <f t="shared" si="218"/>
        <v>0</v>
      </c>
      <c r="CF115" s="53" t="str">
        <f t="shared" si="219"/>
        <v>prop,317,1</v>
      </c>
      <c r="CG115" s="53" t="str">
        <f t="shared" si="220"/>
        <v>prop,317,1</v>
      </c>
      <c r="CH115" s="53">
        <f t="shared" si="221"/>
        <v>0</v>
      </c>
      <c r="CI115" s="53" t="str">
        <f t="shared" si="222"/>
        <v>prop,206,2;pack,1113;pack,1128;pack,1143;pack,1158</v>
      </c>
      <c r="CJ115" s="53" t="str">
        <f t="shared" si="223"/>
        <v>prop,206,2</v>
      </c>
      <c r="CK115" s="53">
        <f t="shared" si="224"/>
        <v>1000</v>
      </c>
      <c r="CL115" s="53" t="str">
        <f t="shared" si="225"/>
        <v>prop,205,5;pack,1113;pack,1128;pack,1143;pack,1158</v>
      </c>
      <c r="CM115" s="53" t="str">
        <f t="shared" si="226"/>
        <v>prop,205,5</v>
      </c>
      <c r="CN115" s="53">
        <f t="shared" si="227"/>
        <v>500</v>
      </c>
      <c r="CO115" s="53" t="str">
        <f>"stage_token,"&amp;INT(价值设定!M76*100)</f>
        <v>stage_token,2140</v>
      </c>
      <c r="CP115" s="53" t="str">
        <f t="shared" si="228"/>
        <v>stage_token,2140</v>
      </c>
      <c r="CQ115" s="53">
        <v>500</v>
      </c>
      <c r="CR115" s="53" t="s">
        <v>2329</v>
      </c>
      <c r="CS115" s="53" t="str">
        <f t="shared" si="229"/>
        <v>cash,110</v>
      </c>
      <c r="CT115" s="53">
        <v>100</v>
      </c>
      <c r="CU115" s="53" t="s">
        <v>2330</v>
      </c>
      <c r="CV115" s="53" t="str">
        <f t="shared" si="230"/>
        <v>prop,704,8</v>
      </c>
      <c r="CW115" s="53">
        <v>100</v>
      </c>
      <c r="CX115" s="53" t="str">
        <f t="shared" si="231"/>
        <v>MCN,4,3,1,1</v>
      </c>
      <c r="CY115" s="177" t="s">
        <v>2431</v>
      </c>
      <c r="CZ115" s="53">
        <f t="shared" si="232"/>
        <v>20</v>
      </c>
      <c r="DA115" s="53" t="str">
        <f t="shared" si="233"/>
        <v>prop,105,1</v>
      </c>
      <c r="DB115" s="53" t="str">
        <f t="shared" si="234"/>
        <v>prop,105,1</v>
      </c>
      <c r="DC115" s="53">
        <f t="shared" si="235"/>
        <v>1500</v>
      </c>
      <c r="DE115" s="53">
        <v>1213</v>
      </c>
      <c r="DF115" s="56" t="str">
        <f t="shared" si="236"/>
        <v>pack,244;pack,204</v>
      </c>
      <c r="DG115" s="79"/>
    </row>
    <row r="116" spans="1:111" x14ac:dyDescent="0.15">
      <c r="A116" s="53">
        <f>怪物产出!A78</f>
        <v>75</v>
      </c>
      <c r="B116" s="53">
        <f>怪物产出!B78</f>
        <v>14</v>
      </c>
      <c r="C116" s="50" t="str">
        <f>价值设定!P77</f>
        <v>coin,6250</v>
      </c>
      <c r="D116" s="53" t="str">
        <f t="shared" si="140"/>
        <v>coin,6250</v>
      </c>
      <c r="E116" s="53">
        <f t="shared" si="141"/>
        <v>2000</v>
      </c>
      <c r="F116" s="145" t="str">
        <f t="shared" si="142"/>
        <v>MCN,3,3,1,1</v>
      </c>
      <c r="G116" s="177" t="s">
        <v>2429</v>
      </c>
      <c r="H116" s="53">
        <f t="shared" si="143"/>
        <v>2000</v>
      </c>
      <c r="I116" s="53" t="str">
        <f t="shared" si="144"/>
        <v>prop,207,2;pack,1113;pack,1128;pack,1143;pack,1158</v>
      </c>
      <c r="J116" s="53" t="str">
        <f t="shared" si="145"/>
        <v>prop,207,2</v>
      </c>
      <c r="K116" s="53">
        <f t="shared" si="146"/>
        <v>0</v>
      </c>
      <c r="L116" s="53" t="str">
        <f t="shared" si="147"/>
        <v>prop,211,1;pack,1113;pack,1128;pack,1143;pack,1158</v>
      </c>
      <c r="M116" s="53" t="str">
        <f t="shared" si="148"/>
        <v>prop,211,1</v>
      </c>
      <c r="N116" s="53">
        <f t="shared" si="149"/>
        <v>250</v>
      </c>
      <c r="O116" s="53" t="str">
        <f t="shared" si="150"/>
        <v>prop,208,2;pack,1113;pack,1128;pack,1143;pack,1158</v>
      </c>
      <c r="P116" s="53" t="str">
        <f t="shared" si="151"/>
        <v>prop,208,2</v>
      </c>
      <c r="Q116" s="53">
        <f t="shared" si="152"/>
        <v>0</v>
      </c>
      <c r="R116" s="53" t="str">
        <f t="shared" si="153"/>
        <v>prop,212,1;pack,1113;pack,1128;pack,1143;pack,1158</v>
      </c>
      <c r="S116" s="53" t="str">
        <f t="shared" si="154"/>
        <v>prop,212,1</v>
      </c>
      <c r="T116" s="53">
        <f t="shared" si="155"/>
        <v>250</v>
      </c>
      <c r="U116" s="53" t="str">
        <f t="shared" si="156"/>
        <v>prop,209,2;pack,1113;pack,1128;pack,1143;pack,1158</v>
      </c>
      <c r="V116" s="53" t="str">
        <f t="shared" si="157"/>
        <v>prop,209,2</v>
      </c>
      <c r="W116" s="53">
        <f t="shared" si="158"/>
        <v>0</v>
      </c>
      <c r="X116" s="53" t="str">
        <f t="shared" si="159"/>
        <v>prop,213,1;pack,1113;pack,1128;pack,1143;pack,1158</v>
      </c>
      <c r="Y116" s="53" t="str">
        <f t="shared" si="160"/>
        <v>prop,213,1</v>
      </c>
      <c r="Z116" s="53">
        <f t="shared" si="161"/>
        <v>250</v>
      </c>
      <c r="AA116" s="53" t="str">
        <f t="shared" si="162"/>
        <v>prop,210,2;pack,1113;pack,1128;pack,1143;pack,1158</v>
      </c>
      <c r="AB116" s="53" t="str">
        <f t="shared" si="163"/>
        <v>prop,210,2</v>
      </c>
      <c r="AC116" s="53">
        <f t="shared" si="164"/>
        <v>0</v>
      </c>
      <c r="AD116" s="53" t="str">
        <f t="shared" si="165"/>
        <v>prop,214,1;pack,1113;pack,1128;pack,1143;pack,1158</v>
      </c>
      <c r="AE116" s="53" t="str">
        <f t="shared" si="166"/>
        <v>prop,214,1</v>
      </c>
      <c r="AF116" s="53">
        <f t="shared" si="167"/>
        <v>250</v>
      </c>
      <c r="AG116" s="53" t="str">
        <f t="shared" si="168"/>
        <v>prop,301,1</v>
      </c>
      <c r="AH116" s="53" t="str">
        <f t="shared" si="169"/>
        <v>prop,301,1</v>
      </c>
      <c r="AI116" s="53">
        <f t="shared" si="170"/>
        <v>0</v>
      </c>
      <c r="AJ116" s="53" t="str">
        <f t="shared" si="171"/>
        <v>prop,302,1</v>
      </c>
      <c r="AK116" s="53" t="str">
        <f t="shared" si="172"/>
        <v>prop,302,1</v>
      </c>
      <c r="AL116" s="53">
        <f t="shared" si="173"/>
        <v>0</v>
      </c>
      <c r="AM116" s="53" t="str">
        <f t="shared" si="174"/>
        <v>prop,303,1</v>
      </c>
      <c r="AN116" s="53" t="str">
        <f t="shared" si="175"/>
        <v>prop,303,1</v>
      </c>
      <c r="AO116" s="53">
        <f t="shared" si="176"/>
        <v>250</v>
      </c>
      <c r="AP116" s="53" t="str">
        <f t="shared" si="177"/>
        <v>prop,304,1</v>
      </c>
      <c r="AQ116" s="53" t="str">
        <f t="shared" si="178"/>
        <v>prop,304,1</v>
      </c>
      <c r="AR116" s="53">
        <f t="shared" si="179"/>
        <v>0</v>
      </c>
      <c r="AS116" s="53" t="str">
        <f t="shared" si="180"/>
        <v>prop,305,1</v>
      </c>
      <c r="AT116" s="53" t="str">
        <f t="shared" si="181"/>
        <v>prop,305,1</v>
      </c>
      <c r="AU116" s="53">
        <f t="shared" si="182"/>
        <v>0</v>
      </c>
      <c r="AV116" s="53" t="str">
        <f t="shared" si="183"/>
        <v>prop,306,1</v>
      </c>
      <c r="AW116" s="53" t="str">
        <f t="shared" si="184"/>
        <v>prop,306,1</v>
      </c>
      <c r="AX116" s="53">
        <f t="shared" si="185"/>
        <v>250</v>
      </c>
      <c r="AY116" s="53" t="str">
        <f t="shared" si="186"/>
        <v>prop,307,1</v>
      </c>
      <c r="AZ116" s="53" t="str">
        <f t="shared" si="187"/>
        <v>prop,307,1</v>
      </c>
      <c r="BA116" s="53">
        <f t="shared" si="188"/>
        <v>0</v>
      </c>
      <c r="BB116" s="53" t="str">
        <f t="shared" si="189"/>
        <v>prop,308,1</v>
      </c>
      <c r="BC116" s="53" t="str">
        <f t="shared" si="190"/>
        <v>prop,308,1</v>
      </c>
      <c r="BD116" s="53">
        <f t="shared" si="191"/>
        <v>0</v>
      </c>
      <c r="BE116" s="53" t="str">
        <f t="shared" si="192"/>
        <v>prop,309,1</v>
      </c>
      <c r="BF116" s="53" t="str">
        <f t="shared" si="193"/>
        <v>prop,309,1</v>
      </c>
      <c r="BG116" s="53">
        <f t="shared" si="194"/>
        <v>250</v>
      </c>
      <c r="BH116" s="53" t="str">
        <f t="shared" si="195"/>
        <v>prop,310,1</v>
      </c>
      <c r="BI116" s="53" t="str">
        <f t="shared" si="196"/>
        <v>prop,310,1</v>
      </c>
      <c r="BJ116" s="53">
        <f t="shared" si="197"/>
        <v>0</v>
      </c>
      <c r="BK116" s="53" t="str">
        <f t="shared" si="198"/>
        <v>prop,311,1</v>
      </c>
      <c r="BL116" s="53" t="str">
        <f t="shared" si="199"/>
        <v>prop,311,1</v>
      </c>
      <c r="BM116" s="53">
        <f t="shared" si="200"/>
        <v>0</v>
      </c>
      <c r="BN116" s="53" t="str">
        <f t="shared" si="201"/>
        <v>prop,312,1</v>
      </c>
      <c r="BO116" s="53" t="str">
        <f t="shared" si="202"/>
        <v>prop,312,1</v>
      </c>
      <c r="BP116" s="53">
        <f t="shared" si="203"/>
        <v>250</v>
      </c>
      <c r="BQ116" s="53" t="str">
        <f t="shared" si="204"/>
        <v>prop,322,1</v>
      </c>
      <c r="BR116" s="53" t="str">
        <f t="shared" si="205"/>
        <v>prop,322,1</v>
      </c>
      <c r="BS116" s="53">
        <f t="shared" si="206"/>
        <v>0</v>
      </c>
      <c r="BT116" s="53" t="str">
        <f t="shared" si="207"/>
        <v>prop,323,1</v>
      </c>
      <c r="BU116" s="53" t="str">
        <f t="shared" si="208"/>
        <v>prop,323,1</v>
      </c>
      <c r="BV116" s="53">
        <f t="shared" si="209"/>
        <v>1000</v>
      </c>
      <c r="BW116" s="53" t="str">
        <f t="shared" si="210"/>
        <v>prop,313,1</v>
      </c>
      <c r="BX116" s="53" t="str">
        <f t="shared" si="211"/>
        <v>prop,313,1</v>
      </c>
      <c r="BY116" s="53">
        <f t="shared" si="212"/>
        <v>0</v>
      </c>
      <c r="BZ116" s="53" t="str">
        <f t="shared" si="213"/>
        <v>prop,314,1</v>
      </c>
      <c r="CA116" s="53" t="str">
        <f t="shared" si="214"/>
        <v>prop,314,1</v>
      </c>
      <c r="CB116" s="53">
        <f t="shared" si="215"/>
        <v>0</v>
      </c>
      <c r="CC116" s="53" t="str">
        <f t="shared" si="216"/>
        <v>prop,316,1</v>
      </c>
      <c r="CD116" s="53" t="str">
        <f t="shared" si="217"/>
        <v>prop,316,1</v>
      </c>
      <c r="CE116" s="53">
        <f t="shared" si="218"/>
        <v>0</v>
      </c>
      <c r="CF116" s="53" t="str">
        <f t="shared" si="219"/>
        <v>prop,317,1</v>
      </c>
      <c r="CG116" s="53" t="str">
        <f t="shared" si="220"/>
        <v>prop,317,1</v>
      </c>
      <c r="CH116" s="53">
        <f t="shared" si="221"/>
        <v>0</v>
      </c>
      <c r="CI116" s="53" t="str">
        <f t="shared" si="222"/>
        <v>prop,206,2;pack,1113;pack,1128;pack,1143;pack,1158</v>
      </c>
      <c r="CJ116" s="53" t="str">
        <f t="shared" si="223"/>
        <v>prop,206,2</v>
      </c>
      <c r="CK116" s="53">
        <f t="shared" si="224"/>
        <v>1000</v>
      </c>
      <c r="CL116" s="53" t="str">
        <f t="shared" si="225"/>
        <v>prop,205,5;pack,1113;pack,1128;pack,1143;pack,1158</v>
      </c>
      <c r="CM116" s="53" t="str">
        <f t="shared" si="226"/>
        <v>prop,205,5</v>
      </c>
      <c r="CN116" s="53">
        <f t="shared" si="227"/>
        <v>500</v>
      </c>
      <c r="CO116" s="53" t="str">
        <f>"stage_token,"&amp;INT(价值设定!M77*100)</f>
        <v>stage_token,2150</v>
      </c>
      <c r="CP116" s="53" t="str">
        <f t="shared" si="228"/>
        <v>stage_token,2150</v>
      </c>
      <c r="CQ116" s="53">
        <v>500</v>
      </c>
      <c r="CR116" s="53" t="s">
        <v>2329</v>
      </c>
      <c r="CS116" s="53" t="str">
        <f t="shared" si="229"/>
        <v>cash,110</v>
      </c>
      <c r="CT116" s="53">
        <v>100</v>
      </c>
      <c r="CU116" s="53" t="s">
        <v>2330</v>
      </c>
      <c r="CV116" s="53" t="str">
        <f t="shared" si="230"/>
        <v>prop,704,8</v>
      </c>
      <c r="CW116" s="53">
        <v>100</v>
      </c>
      <c r="CX116" s="53" t="str">
        <f t="shared" si="231"/>
        <v>MCN,4,3,1,1</v>
      </c>
      <c r="CY116" s="177" t="s">
        <v>2431</v>
      </c>
      <c r="CZ116" s="53">
        <f t="shared" si="232"/>
        <v>20</v>
      </c>
      <c r="DA116" s="53" t="str">
        <f t="shared" si="233"/>
        <v>prop,105,1</v>
      </c>
      <c r="DB116" s="53" t="str">
        <f t="shared" si="234"/>
        <v>prop,105,1</v>
      </c>
      <c r="DC116" s="53">
        <f t="shared" si="235"/>
        <v>1500</v>
      </c>
      <c r="DE116" s="53">
        <v>1214</v>
      </c>
      <c r="DF116" s="56" t="str">
        <f t="shared" si="236"/>
        <v>pack,249;pack,209</v>
      </c>
      <c r="DG116" s="79"/>
    </row>
    <row r="117" spans="1:111" x14ac:dyDescent="0.15">
      <c r="A117" s="53">
        <f>怪物产出!A79</f>
        <v>76</v>
      </c>
      <c r="B117" s="53">
        <f>怪物产出!B79</f>
        <v>14</v>
      </c>
      <c r="C117" s="50" t="str">
        <f>价值设定!P78</f>
        <v>coin,6300</v>
      </c>
      <c r="D117" s="53" t="str">
        <f t="shared" si="140"/>
        <v>coin,6300</v>
      </c>
      <c r="E117" s="53">
        <f t="shared" si="141"/>
        <v>2000</v>
      </c>
      <c r="F117" s="145" t="str">
        <f t="shared" si="142"/>
        <v>MCN,3,3,1,1</v>
      </c>
      <c r="G117" s="177" t="s">
        <v>2429</v>
      </c>
      <c r="H117" s="53">
        <f t="shared" si="143"/>
        <v>2000</v>
      </c>
      <c r="I117" s="53" t="str">
        <f t="shared" si="144"/>
        <v>prop,207,2;pack,1113;pack,1128;pack,1143;pack,1158</v>
      </c>
      <c r="J117" s="53" t="str">
        <f t="shared" si="145"/>
        <v>prop,207,2</v>
      </c>
      <c r="K117" s="53">
        <f t="shared" si="146"/>
        <v>0</v>
      </c>
      <c r="L117" s="53" t="str">
        <f t="shared" si="147"/>
        <v>prop,211,1;pack,1113;pack,1128;pack,1143;pack,1158</v>
      </c>
      <c r="M117" s="53" t="str">
        <f t="shared" si="148"/>
        <v>prop,211,1</v>
      </c>
      <c r="N117" s="53">
        <f t="shared" si="149"/>
        <v>250</v>
      </c>
      <c r="O117" s="53" t="str">
        <f t="shared" si="150"/>
        <v>prop,208,2;pack,1113;pack,1128;pack,1143;pack,1158</v>
      </c>
      <c r="P117" s="53" t="str">
        <f t="shared" si="151"/>
        <v>prop,208,2</v>
      </c>
      <c r="Q117" s="53">
        <f t="shared" si="152"/>
        <v>0</v>
      </c>
      <c r="R117" s="53" t="str">
        <f t="shared" si="153"/>
        <v>prop,212,1;pack,1113;pack,1128;pack,1143;pack,1158</v>
      </c>
      <c r="S117" s="53" t="str">
        <f t="shared" si="154"/>
        <v>prop,212,1</v>
      </c>
      <c r="T117" s="53">
        <f t="shared" si="155"/>
        <v>250</v>
      </c>
      <c r="U117" s="53" t="str">
        <f t="shared" si="156"/>
        <v>prop,209,2;pack,1113;pack,1128;pack,1143;pack,1158</v>
      </c>
      <c r="V117" s="53" t="str">
        <f t="shared" si="157"/>
        <v>prop,209,2</v>
      </c>
      <c r="W117" s="53">
        <f t="shared" si="158"/>
        <v>0</v>
      </c>
      <c r="X117" s="53" t="str">
        <f t="shared" si="159"/>
        <v>prop,213,1;pack,1113;pack,1128;pack,1143;pack,1158</v>
      </c>
      <c r="Y117" s="53" t="str">
        <f t="shared" si="160"/>
        <v>prop,213,1</v>
      </c>
      <c r="Z117" s="53">
        <f t="shared" si="161"/>
        <v>250</v>
      </c>
      <c r="AA117" s="53" t="str">
        <f t="shared" si="162"/>
        <v>prop,210,2;pack,1113;pack,1128;pack,1143;pack,1158</v>
      </c>
      <c r="AB117" s="53" t="str">
        <f t="shared" si="163"/>
        <v>prop,210,2</v>
      </c>
      <c r="AC117" s="53">
        <f t="shared" si="164"/>
        <v>0</v>
      </c>
      <c r="AD117" s="53" t="str">
        <f t="shared" si="165"/>
        <v>prop,214,1;pack,1113;pack,1128;pack,1143;pack,1158</v>
      </c>
      <c r="AE117" s="53" t="str">
        <f t="shared" si="166"/>
        <v>prop,214,1</v>
      </c>
      <c r="AF117" s="53">
        <f t="shared" si="167"/>
        <v>250</v>
      </c>
      <c r="AG117" s="53" t="str">
        <f t="shared" si="168"/>
        <v>prop,301,1</v>
      </c>
      <c r="AH117" s="53" t="str">
        <f t="shared" si="169"/>
        <v>prop,301,1</v>
      </c>
      <c r="AI117" s="53">
        <f t="shared" si="170"/>
        <v>0</v>
      </c>
      <c r="AJ117" s="53" t="str">
        <f t="shared" si="171"/>
        <v>prop,302,1</v>
      </c>
      <c r="AK117" s="53" t="str">
        <f t="shared" si="172"/>
        <v>prop,302,1</v>
      </c>
      <c r="AL117" s="53">
        <f t="shared" si="173"/>
        <v>0</v>
      </c>
      <c r="AM117" s="53" t="str">
        <f t="shared" si="174"/>
        <v>prop,303,1</v>
      </c>
      <c r="AN117" s="53" t="str">
        <f t="shared" si="175"/>
        <v>prop,303,1</v>
      </c>
      <c r="AO117" s="53">
        <f t="shared" si="176"/>
        <v>250</v>
      </c>
      <c r="AP117" s="53" t="str">
        <f t="shared" si="177"/>
        <v>prop,304,1</v>
      </c>
      <c r="AQ117" s="53" t="str">
        <f t="shared" si="178"/>
        <v>prop,304,1</v>
      </c>
      <c r="AR117" s="53">
        <f t="shared" si="179"/>
        <v>0</v>
      </c>
      <c r="AS117" s="53" t="str">
        <f t="shared" si="180"/>
        <v>prop,305,1</v>
      </c>
      <c r="AT117" s="53" t="str">
        <f t="shared" si="181"/>
        <v>prop,305,1</v>
      </c>
      <c r="AU117" s="53">
        <f t="shared" si="182"/>
        <v>0</v>
      </c>
      <c r="AV117" s="53" t="str">
        <f t="shared" si="183"/>
        <v>prop,306,1</v>
      </c>
      <c r="AW117" s="53" t="str">
        <f t="shared" si="184"/>
        <v>prop,306,1</v>
      </c>
      <c r="AX117" s="53">
        <f t="shared" si="185"/>
        <v>250</v>
      </c>
      <c r="AY117" s="53" t="str">
        <f t="shared" si="186"/>
        <v>prop,307,1</v>
      </c>
      <c r="AZ117" s="53" t="str">
        <f t="shared" si="187"/>
        <v>prop,307,1</v>
      </c>
      <c r="BA117" s="53">
        <f t="shared" si="188"/>
        <v>0</v>
      </c>
      <c r="BB117" s="53" t="str">
        <f t="shared" si="189"/>
        <v>prop,308,1</v>
      </c>
      <c r="BC117" s="53" t="str">
        <f t="shared" si="190"/>
        <v>prop,308,1</v>
      </c>
      <c r="BD117" s="53">
        <f t="shared" si="191"/>
        <v>0</v>
      </c>
      <c r="BE117" s="53" t="str">
        <f t="shared" si="192"/>
        <v>prop,309,1</v>
      </c>
      <c r="BF117" s="53" t="str">
        <f t="shared" si="193"/>
        <v>prop,309,1</v>
      </c>
      <c r="BG117" s="53">
        <f t="shared" si="194"/>
        <v>250</v>
      </c>
      <c r="BH117" s="53" t="str">
        <f t="shared" si="195"/>
        <v>prop,310,1</v>
      </c>
      <c r="BI117" s="53" t="str">
        <f t="shared" si="196"/>
        <v>prop,310,1</v>
      </c>
      <c r="BJ117" s="53">
        <f t="shared" si="197"/>
        <v>0</v>
      </c>
      <c r="BK117" s="53" t="str">
        <f t="shared" si="198"/>
        <v>prop,311,1</v>
      </c>
      <c r="BL117" s="53" t="str">
        <f t="shared" si="199"/>
        <v>prop,311,1</v>
      </c>
      <c r="BM117" s="53">
        <f t="shared" si="200"/>
        <v>0</v>
      </c>
      <c r="BN117" s="53" t="str">
        <f t="shared" si="201"/>
        <v>prop,312,1</v>
      </c>
      <c r="BO117" s="53" t="str">
        <f t="shared" si="202"/>
        <v>prop,312,1</v>
      </c>
      <c r="BP117" s="53">
        <f t="shared" si="203"/>
        <v>250</v>
      </c>
      <c r="BQ117" s="53" t="str">
        <f t="shared" si="204"/>
        <v>prop,322,1</v>
      </c>
      <c r="BR117" s="53" t="str">
        <f t="shared" si="205"/>
        <v>prop,322,1</v>
      </c>
      <c r="BS117" s="53">
        <f t="shared" si="206"/>
        <v>0</v>
      </c>
      <c r="BT117" s="53" t="str">
        <f t="shared" si="207"/>
        <v>prop,323,1</v>
      </c>
      <c r="BU117" s="53" t="str">
        <f t="shared" si="208"/>
        <v>prop,323,1</v>
      </c>
      <c r="BV117" s="53">
        <f t="shared" si="209"/>
        <v>1000</v>
      </c>
      <c r="BW117" s="53" t="str">
        <f t="shared" si="210"/>
        <v>prop,313,1</v>
      </c>
      <c r="BX117" s="53" t="str">
        <f t="shared" si="211"/>
        <v>prop,313,1</v>
      </c>
      <c r="BY117" s="53">
        <f t="shared" si="212"/>
        <v>0</v>
      </c>
      <c r="BZ117" s="53" t="str">
        <f t="shared" si="213"/>
        <v>prop,314,1</v>
      </c>
      <c r="CA117" s="53" t="str">
        <f t="shared" si="214"/>
        <v>prop,314,1</v>
      </c>
      <c r="CB117" s="53">
        <f t="shared" si="215"/>
        <v>0</v>
      </c>
      <c r="CC117" s="53" t="str">
        <f t="shared" si="216"/>
        <v>prop,316,1</v>
      </c>
      <c r="CD117" s="53" t="str">
        <f t="shared" si="217"/>
        <v>prop,316,1</v>
      </c>
      <c r="CE117" s="53">
        <f t="shared" si="218"/>
        <v>0</v>
      </c>
      <c r="CF117" s="53" t="str">
        <f t="shared" si="219"/>
        <v>prop,317,1</v>
      </c>
      <c r="CG117" s="53" t="str">
        <f t="shared" si="220"/>
        <v>prop,317,1</v>
      </c>
      <c r="CH117" s="53">
        <f t="shared" si="221"/>
        <v>0</v>
      </c>
      <c r="CI117" s="53" t="str">
        <f t="shared" si="222"/>
        <v>prop,206,2;pack,1113;pack,1128;pack,1143;pack,1158</v>
      </c>
      <c r="CJ117" s="53" t="str">
        <f t="shared" si="223"/>
        <v>prop,206,2</v>
      </c>
      <c r="CK117" s="53">
        <f t="shared" si="224"/>
        <v>1000</v>
      </c>
      <c r="CL117" s="53" t="str">
        <f t="shared" si="225"/>
        <v>prop,205,5;pack,1113;pack,1128;pack,1143;pack,1158</v>
      </c>
      <c r="CM117" s="53" t="str">
        <f t="shared" si="226"/>
        <v>prop,205,5</v>
      </c>
      <c r="CN117" s="53">
        <f t="shared" si="227"/>
        <v>500</v>
      </c>
      <c r="CO117" s="53" t="str">
        <f>"stage_token,"&amp;INT(价值设定!M78*100)</f>
        <v>stage_token,2160</v>
      </c>
      <c r="CP117" s="53" t="str">
        <f t="shared" si="228"/>
        <v>stage_token,2160</v>
      </c>
      <c r="CQ117" s="53">
        <v>500</v>
      </c>
      <c r="CR117" s="53" t="s">
        <v>2329</v>
      </c>
      <c r="CS117" s="53" t="str">
        <f t="shared" si="229"/>
        <v>cash,110</v>
      </c>
      <c r="CT117" s="53">
        <v>100</v>
      </c>
      <c r="CU117" s="53" t="s">
        <v>2330</v>
      </c>
      <c r="CV117" s="53" t="str">
        <f t="shared" si="230"/>
        <v>prop,704,8</v>
      </c>
      <c r="CW117" s="53">
        <v>100</v>
      </c>
      <c r="CX117" s="53" t="str">
        <f t="shared" si="231"/>
        <v>MCN,4,3,1,1</v>
      </c>
      <c r="CY117" s="177" t="s">
        <v>2431</v>
      </c>
      <c r="CZ117" s="53">
        <f t="shared" si="232"/>
        <v>20</v>
      </c>
      <c r="DA117" s="53" t="str">
        <f t="shared" si="233"/>
        <v>prop,105,1</v>
      </c>
      <c r="DB117" s="53" t="str">
        <f t="shared" si="234"/>
        <v>prop,105,1</v>
      </c>
      <c r="DC117" s="53">
        <f t="shared" si="235"/>
        <v>1500</v>
      </c>
      <c r="DE117" s="53">
        <v>1215</v>
      </c>
      <c r="DF117" s="56" t="str">
        <f t="shared" si="236"/>
        <v>pack,254;pack,214</v>
      </c>
      <c r="DG117" s="79"/>
    </row>
    <row r="118" spans="1:111" x14ac:dyDescent="0.15">
      <c r="A118" s="53">
        <f>怪物产出!A80</f>
        <v>77</v>
      </c>
      <c r="B118" s="53">
        <f>怪物产出!B80</f>
        <v>14</v>
      </c>
      <c r="C118" s="50" t="str">
        <f>价值设定!P79</f>
        <v>coin,6350</v>
      </c>
      <c r="D118" s="53" t="str">
        <f t="shared" si="140"/>
        <v>coin,6350</v>
      </c>
      <c r="E118" s="53">
        <f t="shared" si="141"/>
        <v>2000</v>
      </c>
      <c r="F118" s="145" t="str">
        <f t="shared" si="142"/>
        <v>MCN,3,3,1,1</v>
      </c>
      <c r="G118" s="177" t="s">
        <v>2429</v>
      </c>
      <c r="H118" s="53">
        <f t="shared" si="143"/>
        <v>2000</v>
      </c>
      <c r="I118" s="53" t="str">
        <f t="shared" si="144"/>
        <v>prop,207,2;pack,1113;pack,1128;pack,1143;pack,1158</v>
      </c>
      <c r="J118" s="53" t="str">
        <f t="shared" si="145"/>
        <v>prop,207,2</v>
      </c>
      <c r="K118" s="53">
        <f t="shared" si="146"/>
        <v>0</v>
      </c>
      <c r="L118" s="53" t="str">
        <f t="shared" si="147"/>
        <v>prop,211,1;pack,1113;pack,1128;pack,1143;pack,1158</v>
      </c>
      <c r="M118" s="53" t="str">
        <f t="shared" si="148"/>
        <v>prop,211,1</v>
      </c>
      <c r="N118" s="53">
        <f t="shared" si="149"/>
        <v>250</v>
      </c>
      <c r="O118" s="53" t="str">
        <f t="shared" si="150"/>
        <v>prop,208,2;pack,1113;pack,1128;pack,1143;pack,1158</v>
      </c>
      <c r="P118" s="53" t="str">
        <f t="shared" si="151"/>
        <v>prop,208,2</v>
      </c>
      <c r="Q118" s="53">
        <f t="shared" si="152"/>
        <v>0</v>
      </c>
      <c r="R118" s="53" t="str">
        <f t="shared" si="153"/>
        <v>prop,212,1;pack,1113;pack,1128;pack,1143;pack,1158</v>
      </c>
      <c r="S118" s="53" t="str">
        <f t="shared" si="154"/>
        <v>prop,212,1</v>
      </c>
      <c r="T118" s="53">
        <f t="shared" si="155"/>
        <v>250</v>
      </c>
      <c r="U118" s="53" t="str">
        <f t="shared" si="156"/>
        <v>prop,209,2;pack,1113;pack,1128;pack,1143;pack,1158</v>
      </c>
      <c r="V118" s="53" t="str">
        <f t="shared" si="157"/>
        <v>prop,209,2</v>
      </c>
      <c r="W118" s="53">
        <f t="shared" si="158"/>
        <v>0</v>
      </c>
      <c r="X118" s="53" t="str">
        <f t="shared" si="159"/>
        <v>prop,213,1;pack,1113;pack,1128;pack,1143;pack,1158</v>
      </c>
      <c r="Y118" s="53" t="str">
        <f t="shared" si="160"/>
        <v>prop,213,1</v>
      </c>
      <c r="Z118" s="53">
        <f t="shared" si="161"/>
        <v>250</v>
      </c>
      <c r="AA118" s="53" t="str">
        <f t="shared" si="162"/>
        <v>prop,210,2;pack,1113;pack,1128;pack,1143;pack,1158</v>
      </c>
      <c r="AB118" s="53" t="str">
        <f t="shared" si="163"/>
        <v>prop,210,2</v>
      </c>
      <c r="AC118" s="53">
        <f t="shared" si="164"/>
        <v>0</v>
      </c>
      <c r="AD118" s="53" t="str">
        <f t="shared" si="165"/>
        <v>prop,214,1;pack,1113;pack,1128;pack,1143;pack,1158</v>
      </c>
      <c r="AE118" s="53" t="str">
        <f t="shared" si="166"/>
        <v>prop,214,1</v>
      </c>
      <c r="AF118" s="53">
        <f t="shared" si="167"/>
        <v>250</v>
      </c>
      <c r="AG118" s="53" t="str">
        <f t="shared" si="168"/>
        <v>prop,301,1</v>
      </c>
      <c r="AH118" s="53" t="str">
        <f t="shared" si="169"/>
        <v>prop,301,1</v>
      </c>
      <c r="AI118" s="53">
        <f t="shared" si="170"/>
        <v>0</v>
      </c>
      <c r="AJ118" s="53" t="str">
        <f t="shared" si="171"/>
        <v>prop,302,1</v>
      </c>
      <c r="AK118" s="53" t="str">
        <f t="shared" si="172"/>
        <v>prop,302,1</v>
      </c>
      <c r="AL118" s="53">
        <f t="shared" si="173"/>
        <v>0</v>
      </c>
      <c r="AM118" s="53" t="str">
        <f t="shared" si="174"/>
        <v>prop,303,1</v>
      </c>
      <c r="AN118" s="53" t="str">
        <f t="shared" si="175"/>
        <v>prop,303,1</v>
      </c>
      <c r="AO118" s="53">
        <f t="shared" si="176"/>
        <v>250</v>
      </c>
      <c r="AP118" s="53" t="str">
        <f t="shared" si="177"/>
        <v>prop,304,1</v>
      </c>
      <c r="AQ118" s="53" t="str">
        <f t="shared" si="178"/>
        <v>prop,304,1</v>
      </c>
      <c r="AR118" s="53">
        <f t="shared" si="179"/>
        <v>0</v>
      </c>
      <c r="AS118" s="53" t="str">
        <f t="shared" si="180"/>
        <v>prop,305,1</v>
      </c>
      <c r="AT118" s="53" t="str">
        <f t="shared" si="181"/>
        <v>prop,305,1</v>
      </c>
      <c r="AU118" s="53">
        <f t="shared" si="182"/>
        <v>0</v>
      </c>
      <c r="AV118" s="53" t="str">
        <f t="shared" si="183"/>
        <v>prop,306,1</v>
      </c>
      <c r="AW118" s="53" t="str">
        <f t="shared" si="184"/>
        <v>prop,306,1</v>
      </c>
      <c r="AX118" s="53">
        <f t="shared" si="185"/>
        <v>250</v>
      </c>
      <c r="AY118" s="53" t="str">
        <f t="shared" si="186"/>
        <v>prop,307,1</v>
      </c>
      <c r="AZ118" s="53" t="str">
        <f t="shared" si="187"/>
        <v>prop,307,1</v>
      </c>
      <c r="BA118" s="53">
        <f t="shared" si="188"/>
        <v>0</v>
      </c>
      <c r="BB118" s="53" t="str">
        <f t="shared" si="189"/>
        <v>prop,308,1</v>
      </c>
      <c r="BC118" s="53" t="str">
        <f t="shared" si="190"/>
        <v>prop,308,1</v>
      </c>
      <c r="BD118" s="53">
        <f t="shared" si="191"/>
        <v>0</v>
      </c>
      <c r="BE118" s="53" t="str">
        <f t="shared" si="192"/>
        <v>prop,309,1</v>
      </c>
      <c r="BF118" s="53" t="str">
        <f t="shared" si="193"/>
        <v>prop,309,1</v>
      </c>
      <c r="BG118" s="53">
        <f t="shared" si="194"/>
        <v>250</v>
      </c>
      <c r="BH118" s="53" t="str">
        <f t="shared" si="195"/>
        <v>prop,310,1</v>
      </c>
      <c r="BI118" s="53" t="str">
        <f t="shared" si="196"/>
        <v>prop,310,1</v>
      </c>
      <c r="BJ118" s="53">
        <f t="shared" si="197"/>
        <v>0</v>
      </c>
      <c r="BK118" s="53" t="str">
        <f t="shared" si="198"/>
        <v>prop,311,1</v>
      </c>
      <c r="BL118" s="53" t="str">
        <f t="shared" si="199"/>
        <v>prop,311,1</v>
      </c>
      <c r="BM118" s="53">
        <f t="shared" si="200"/>
        <v>0</v>
      </c>
      <c r="BN118" s="53" t="str">
        <f t="shared" si="201"/>
        <v>prop,312,1</v>
      </c>
      <c r="BO118" s="53" t="str">
        <f t="shared" si="202"/>
        <v>prop,312,1</v>
      </c>
      <c r="BP118" s="53">
        <f t="shared" si="203"/>
        <v>250</v>
      </c>
      <c r="BQ118" s="53" t="str">
        <f t="shared" si="204"/>
        <v>prop,322,1</v>
      </c>
      <c r="BR118" s="53" t="str">
        <f t="shared" si="205"/>
        <v>prop,322,1</v>
      </c>
      <c r="BS118" s="53">
        <f t="shared" si="206"/>
        <v>0</v>
      </c>
      <c r="BT118" s="53" t="str">
        <f t="shared" si="207"/>
        <v>prop,323,1</v>
      </c>
      <c r="BU118" s="53" t="str">
        <f t="shared" si="208"/>
        <v>prop,323,1</v>
      </c>
      <c r="BV118" s="53">
        <f t="shared" si="209"/>
        <v>1000</v>
      </c>
      <c r="BW118" s="53" t="str">
        <f t="shared" si="210"/>
        <v>prop,313,1</v>
      </c>
      <c r="BX118" s="53" t="str">
        <f t="shared" si="211"/>
        <v>prop,313,1</v>
      </c>
      <c r="BY118" s="53">
        <f t="shared" si="212"/>
        <v>0</v>
      </c>
      <c r="BZ118" s="53" t="str">
        <f t="shared" si="213"/>
        <v>prop,314,1</v>
      </c>
      <c r="CA118" s="53" t="str">
        <f t="shared" si="214"/>
        <v>prop,314,1</v>
      </c>
      <c r="CB118" s="53">
        <f t="shared" si="215"/>
        <v>0</v>
      </c>
      <c r="CC118" s="53" t="str">
        <f t="shared" si="216"/>
        <v>prop,316,1</v>
      </c>
      <c r="CD118" s="53" t="str">
        <f t="shared" si="217"/>
        <v>prop,316,1</v>
      </c>
      <c r="CE118" s="53">
        <f t="shared" si="218"/>
        <v>0</v>
      </c>
      <c r="CF118" s="53" t="str">
        <f t="shared" si="219"/>
        <v>prop,317,1</v>
      </c>
      <c r="CG118" s="53" t="str">
        <f t="shared" si="220"/>
        <v>prop,317,1</v>
      </c>
      <c r="CH118" s="53">
        <f t="shared" si="221"/>
        <v>0</v>
      </c>
      <c r="CI118" s="53" t="str">
        <f t="shared" si="222"/>
        <v>prop,206,2;pack,1113;pack,1128;pack,1143;pack,1158</v>
      </c>
      <c r="CJ118" s="53" t="str">
        <f t="shared" si="223"/>
        <v>prop,206,2</v>
      </c>
      <c r="CK118" s="53">
        <f t="shared" si="224"/>
        <v>1000</v>
      </c>
      <c r="CL118" s="53" t="str">
        <f t="shared" si="225"/>
        <v>prop,205,5;pack,1113;pack,1128;pack,1143;pack,1158</v>
      </c>
      <c r="CM118" s="53" t="str">
        <f t="shared" si="226"/>
        <v>prop,205,5</v>
      </c>
      <c r="CN118" s="53">
        <f t="shared" si="227"/>
        <v>500</v>
      </c>
      <c r="CO118" s="53" t="str">
        <f>"stage_token,"&amp;INT(价值设定!M79*100)</f>
        <v>stage_token,2170</v>
      </c>
      <c r="CP118" s="53" t="str">
        <f t="shared" si="228"/>
        <v>stage_token,2170</v>
      </c>
      <c r="CQ118" s="53">
        <v>500</v>
      </c>
      <c r="CR118" s="53" t="s">
        <v>2329</v>
      </c>
      <c r="CS118" s="53" t="str">
        <f t="shared" si="229"/>
        <v>cash,110</v>
      </c>
      <c r="CT118" s="53">
        <v>100</v>
      </c>
      <c r="CU118" s="53" t="s">
        <v>2330</v>
      </c>
      <c r="CV118" s="53" t="str">
        <f t="shared" si="230"/>
        <v>prop,704,8</v>
      </c>
      <c r="CW118" s="53">
        <v>100</v>
      </c>
      <c r="CX118" s="53" t="str">
        <f t="shared" si="231"/>
        <v>MCN,4,3,1,1</v>
      </c>
      <c r="CY118" s="177" t="s">
        <v>2431</v>
      </c>
      <c r="CZ118" s="53">
        <f t="shared" si="232"/>
        <v>20</v>
      </c>
      <c r="DA118" s="53" t="str">
        <f t="shared" si="233"/>
        <v>prop,105,1</v>
      </c>
      <c r="DB118" s="53" t="str">
        <f t="shared" si="234"/>
        <v>prop,105,1</v>
      </c>
      <c r="DC118" s="53">
        <f t="shared" si="235"/>
        <v>1500</v>
      </c>
      <c r="DE118" s="53">
        <v>1216</v>
      </c>
      <c r="DF118" s="56" t="str">
        <f t="shared" si="236"/>
        <v>pack,259;pack,219</v>
      </c>
      <c r="DG118" s="79"/>
    </row>
    <row r="119" spans="1:111" x14ac:dyDescent="0.15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40"/>
        <v>coin,6400</v>
      </c>
      <c r="E119" s="53">
        <f t="shared" si="141"/>
        <v>2000</v>
      </c>
      <c r="F119" s="145" t="str">
        <f t="shared" si="142"/>
        <v>MCN,3,3,1,1</v>
      </c>
      <c r="G119" s="177" t="s">
        <v>2429</v>
      </c>
      <c r="H119" s="53">
        <f t="shared" si="143"/>
        <v>2000</v>
      </c>
      <c r="I119" s="53" t="str">
        <f t="shared" si="144"/>
        <v>prop,207,2;pack,1113;pack,1128;pack,1143;pack,1158</v>
      </c>
      <c r="J119" s="53" t="str">
        <f t="shared" si="145"/>
        <v>prop,207,2</v>
      </c>
      <c r="K119" s="53">
        <f t="shared" si="146"/>
        <v>0</v>
      </c>
      <c r="L119" s="53" t="str">
        <f t="shared" si="147"/>
        <v>prop,211,1;pack,1113;pack,1128;pack,1143;pack,1158</v>
      </c>
      <c r="M119" s="53" t="str">
        <f t="shared" si="148"/>
        <v>prop,211,1</v>
      </c>
      <c r="N119" s="53">
        <f t="shared" si="149"/>
        <v>250</v>
      </c>
      <c r="O119" s="53" t="str">
        <f t="shared" si="150"/>
        <v>prop,208,2;pack,1113;pack,1128;pack,1143;pack,1158</v>
      </c>
      <c r="P119" s="53" t="str">
        <f t="shared" si="151"/>
        <v>prop,208,2</v>
      </c>
      <c r="Q119" s="53">
        <f t="shared" si="152"/>
        <v>0</v>
      </c>
      <c r="R119" s="53" t="str">
        <f t="shared" si="153"/>
        <v>prop,212,1;pack,1113;pack,1128;pack,1143;pack,1158</v>
      </c>
      <c r="S119" s="53" t="str">
        <f t="shared" si="154"/>
        <v>prop,212,1</v>
      </c>
      <c r="T119" s="53">
        <f t="shared" si="155"/>
        <v>250</v>
      </c>
      <c r="U119" s="53" t="str">
        <f t="shared" si="156"/>
        <v>prop,209,2;pack,1113;pack,1128;pack,1143;pack,1158</v>
      </c>
      <c r="V119" s="53" t="str">
        <f t="shared" si="157"/>
        <v>prop,209,2</v>
      </c>
      <c r="W119" s="53">
        <f t="shared" si="158"/>
        <v>0</v>
      </c>
      <c r="X119" s="53" t="str">
        <f t="shared" si="159"/>
        <v>prop,213,1;pack,1113;pack,1128;pack,1143;pack,1158</v>
      </c>
      <c r="Y119" s="53" t="str">
        <f t="shared" si="160"/>
        <v>prop,213,1</v>
      </c>
      <c r="Z119" s="53">
        <f t="shared" si="161"/>
        <v>250</v>
      </c>
      <c r="AA119" s="53" t="str">
        <f t="shared" si="162"/>
        <v>prop,210,2;pack,1113;pack,1128;pack,1143;pack,1158</v>
      </c>
      <c r="AB119" s="53" t="str">
        <f t="shared" si="163"/>
        <v>prop,210,2</v>
      </c>
      <c r="AC119" s="53">
        <f t="shared" si="164"/>
        <v>0</v>
      </c>
      <c r="AD119" s="53" t="str">
        <f t="shared" si="165"/>
        <v>prop,214,1;pack,1113;pack,1128;pack,1143;pack,1158</v>
      </c>
      <c r="AE119" s="53" t="str">
        <f t="shared" si="166"/>
        <v>prop,214,1</v>
      </c>
      <c r="AF119" s="53">
        <f t="shared" si="167"/>
        <v>250</v>
      </c>
      <c r="AG119" s="53" t="str">
        <f t="shared" si="168"/>
        <v>prop,301,1</v>
      </c>
      <c r="AH119" s="53" t="str">
        <f t="shared" si="169"/>
        <v>prop,301,1</v>
      </c>
      <c r="AI119" s="53">
        <f t="shared" si="170"/>
        <v>0</v>
      </c>
      <c r="AJ119" s="53" t="str">
        <f t="shared" si="171"/>
        <v>prop,302,1</v>
      </c>
      <c r="AK119" s="53" t="str">
        <f t="shared" si="172"/>
        <v>prop,302,1</v>
      </c>
      <c r="AL119" s="53">
        <f t="shared" si="173"/>
        <v>0</v>
      </c>
      <c r="AM119" s="53" t="str">
        <f t="shared" si="174"/>
        <v>prop,303,1</v>
      </c>
      <c r="AN119" s="53" t="str">
        <f t="shared" si="175"/>
        <v>prop,303,1</v>
      </c>
      <c r="AO119" s="53">
        <f t="shared" si="176"/>
        <v>250</v>
      </c>
      <c r="AP119" s="53" t="str">
        <f t="shared" si="177"/>
        <v>prop,304,1</v>
      </c>
      <c r="AQ119" s="53" t="str">
        <f t="shared" si="178"/>
        <v>prop,304,1</v>
      </c>
      <c r="AR119" s="53">
        <f t="shared" si="179"/>
        <v>0</v>
      </c>
      <c r="AS119" s="53" t="str">
        <f t="shared" si="180"/>
        <v>prop,305,1</v>
      </c>
      <c r="AT119" s="53" t="str">
        <f t="shared" si="181"/>
        <v>prop,305,1</v>
      </c>
      <c r="AU119" s="53">
        <f t="shared" si="182"/>
        <v>0</v>
      </c>
      <c r="AV119" s="53" t="str">
        <f t="shared" si="183"/>
        <v>prop,306,1</v>
      </c>
      <c r="AW119" s="53" t="str">
        <f t="shared" si="184"/>
        <v>prop,306,1</v>
      </c>
      <c r="AX119" s="53">
        <f t="shared" si="185"/>
        <v>250</v>
      </c>
      <c r="AY119" s="53" t="str">
        <f t="shared" si="186"/>
        <v>prop,307,1</v>
      </c>
      <c r="AZ119" s="53" t="str">
        <f t="shared" si="187"/>
        <v>prop,307,1</v>
      </c>
      <c r="BA119" s="53">
        <f t="shared" si="188"/>
        <v>0</v>
      </c>
      <c r="BB119" s="53" t="str">
        <f t="shared" si="189"/>
        <v>prop,308,1</v>
      </c>
      <c r="BC119" s="53" t="str">
        <f t="shared" si="190"/>
        <v>prop,308,1</v>
      </c>
      <c r="BD119" s="53">
        <f t="shared" si="191"/>
        <v>0</v>
      </c>
      <c r="BE119" s="53" t="str">
        <f t="shared" si="192"/>
        <v>prop,309,1</v>
      </c>
      <c r="BF119" s="53" t="str">
        <f t="shared" si="193"/>
        <v>prop,309,1</v>
      </c>
      <c r="BG119" s="53">
        <f t="shared" si="194"/>
        <v>250</v>
      </c>
      <c r="BH119" s="53" t="str">
        <f t="shared" si="195"/>
        <v>prop,310,1</v>
      </c>
      <c r="BI119" s="53" t="str">
        <f t="shared" si="196"/>
        <v>prop,310,1</v>
      </c>
      <c r="BJ119" s="53">
        <f t="shared" si="197"/>
        <v>0</v>
      </c>
      <c r="BK119" s="53" t="str">
        <f t="shared" si="198"/>
        <v>prop,311,1</v>
      </c>
      <c r="BL119" s="53" t="str">
        <f t="shared" si="199"/>
        <v>prop,311,1</v>
      </c>
      <c r="BM119" s="53">
        <f t="shared" si="200"/>
        <v>0</v>
      </c>
      <c r="BN119" s="53" t="str">
        <f t="shared" si="201"/>
        <v>prop,312,1</v>
      </c>
      <c r="BO119" s="53" t="str">
        <f t="shared" si="202"/>
        <v>prop,312,1</v>
      </c>
      <c r="BP119" s="53">
        <f t="shared" si="203"/>
        <v>250</v>
      </c>
      <c r="BQ119" s="53" t="str">
        <f t="shared" si="204"/>
        <v>prop,322,1</v>
      </c>
      <c r="BR119" s="53" t="str">
        <f t="shared" si="205"/>
        <v>prop,322,1</v>
      </c>
      <c r="BS119" s="53">
        <f t="shared" si="206"/>
        <v>0</v>
      </c>
      <c r="BT119" s="53" t="str">
        <f t="shared" si="207"/>
        <v>prop,323,1</v>
      </c>
      <c r="BU119" s="53" t="str">
        <f t="shared" si="208"/>
        <v>prop,323,1</v>
      </c>
      <c r="BV119" s="53">
        <f t="shared" si="209"/>
        <v>1000</v>
      </c>
      <c r="BW119" s="53" t="str">
        <f t="shared" si="210"/>
        <v>prop,313,1</v>
      </c>
      <c r="BX119" s="53" t="str">
        <f t="shared" si="211"/>
        <v>prop,313,1</v>
      </c>
      <c r="BY119" s="53">
        <f t="shared" si="212"/>
        <v>0</v>
      </c>
      <c r="BZ119" s="53" t="str">
        <f t="shared" si="213"/>
        <v>prop,314,1</v>
      </c>
      <c r="CA119" s="53" t="str">
        <f t="shared" si="214"/>
        <v>prop,314,1</v>
      </c>
      <c r="CB119" s="53">
        <f t="shared" si="215"/>
        <v>0</v>
      </c>
      <c r="CC119" s="53" t="str">
        <f t="shared" si="216"/>
        <v>prop,316,1</v>
      </c>
      <c r="CD119" s="53" t="str">
        <f t="shared" si="217"/>
        <v>prop,316,1</v>
      </c>
      <c r="CE119" s="53">
        <f t="shared" si="218"/>
        <v>0</v>
      </c>
      <c r="CF119" s="53" t="str">
        <f t="shared" si="219"/>
        <v>prop,317,1</v>
      </c>
      <c r="CG119" s="53" t="str">
        <f t="shared" si="220"/>
        <v>prop,317,1</v>
      </c>
      <c r="CH119" s="53">
        <f t="shared" si="221"/>
        <v>0</v>
      </c>
      <c r="CI119" s="53" t="str">
        <f t="shared" si="222"/>
        <v>prop,206,2;pack,1113;pack,1128;pack,1143;pack,1158</v>
      </c>
      <c r="CJ119" s="53" t="str">
        <f t="shared" si="223"/>
        <v>prop,206,2</v>
      </c>
      <c r="CK119" s="53">
        <f t="shared" si="224"/>
        <v>1000</v>
      </c>
      <c r="CL119" s="53" t="str">
        <f t="shared" si="225"/>
        <v>prop,205,5;pack,1113;pack,1128;pack,1143;pack,1158</v>
      </c>
      <c r="CM119" s="53" t="str">
        <f t="shared" si="226"/>
        <v>prop,205,5</v>
      </c>
      <c r="CN119" s="53">
        <f t="shared" si="227"/>
        <v>500</v>
      </c>
      <c r="CO119" s="53" t="str">
        <f>"stage_token,"&amp;INT(价值设定!M80*100)</f>
        <v>stage_token,2180</v>
      </c>
      <c r="CP119" s="53" t="str">
        <f t="shared" si="228"/>
        <v>stage_token,2180</v>
      </c>
      <c r="CQ119" s="53">
        <v>500</v>
      </c>
      <c r="CR119" s="53" t="s">
        <v>2329</v>
      </c>
      <c r="CS119" s="53" t="str">
        <f t="shared" si="229"/>
        <v>cash,110</v>
      </c>
      <c r="CT119" s="53">
        <v>100</v>
      </c>
      <c r="CU119" s="53" t="s">
        <v>2330</v>
      </c>
      <c r="CV119" s="53" t="str">
        <f t="shared" si="230"/>
        <v>prop,704,8</v>
      </c>
      <c r="CW119" s="53">
        <v>100</v>
      </c>
      <c r="CX119" s="53" t="str">
        <f t="shared" si="231"/>
        <v>MCN,4,3,1,1</v>
      </c>
      <c r="CY119" s="177" t="s">
        <v>2431</v>
      </c>
      <c r="CZ119" s="53">
        <f t="shared" si="232"/>
        <v>20</v>
      </c>
      <c r="DA119" s="53" t="str">
        <f t="shared" si="233"/>
        <v>prop,105,1</v>
      </c>
      <c r="DB119" s="53" t="str">
        <f t="shared" si="234"/>
        <v>prop,105,1</v>
      </c>
      <c r="DC119" s="53">
        <f t="shared" si="235"/>
        <v>1500</v>
      </c>
      <c r="DE119" s="53">
        <v>1217</v>
      </c>
      <c r="DF119" s="56" t="str">
        <f t="shared" si="236"/>
        <v>pack,264;pack,224</v>
      </c>
      <c r="DG119" s="79"/>
    </row>
    <row r="120" spans="1:111" x14ac:dyDescent="0.15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40"/>
        <v>coin,6450</v>
      </c>
      <c r="E120" s="53">
        <f t="shared" si="141"/>
        <v>2000</v>
      </c>
      <c r="F120" s="145" t="str">
        <f t="shared" si="142"/>
        <v>MCN,3,3,1,1</v>
      </c>
      <c r="G120" s="177" t="s">
        <v>2429</v>
      </c>
      <c r="H120" s="53">
        <f t="shared" si="143"/>
        <v>2000</v>
      </c>
      <c r="I120" s="53" t="str">
        <f t="shared" si="144"/>
        <v>prop,207,2;pack,1113;pack,1128;pack,1143;pack,1158</v>
      </c>
      <c r="J120" s="53" t="str">
        <f t="shared" si="145"/>
        <v>prop,207,2</v>
      </c>
      <c r="K120" s="53">
        <f t="shared" si="146"/>
        <v>0</v>
      </c>
      <c r="L120" s="53" t="str">
        <f t="shared" si="147"/>
        <v>prop,211,1;pack,1113;pack,1128;pack,1143;pack,1158</v>
      </c>
      <c r="M120" s="53" t="str">
        <f t="shared" si="148"/>
        <v>prop,211,1</v>
      </c>
      <c r="N120" s="53">
        <f t="shared" si="149"/>
        <v>250</v>
      </c>
      <c r="O120" s="53" t="str">
        <f t="shared" si="150"/>
        <v>prop,208,2;pack,1113;pack,1128;pack,1143;pack,1158</v>
      </c>
      <c r="P120" s="53" t="str">
        <f t="shared" si="151"/>
        <v>prop,208,2</v>
      </c>
      <c r="Q120" s="53">
        <f t="shared" si="152"/>
        <v>0</v>
      </c>
      <c r="R120" s="53" t="str">
        <f t="shared" si="153"/>
        <v>prop,212,1;pack,1113;pack,1128;pack,1143;pack,1158</v>
      </c>
      <c r="S120" s="53" t="str">
        <f t="shared" si="154"/>
        <v>prop,212,1</v>
      </c>
      <c r="T120" s="53">
        <f t="shared" si="155"/>
        <v>250</v>
      </c>
      <c r="U120" s="53" t="str">
        <f t="shared" si="156"/>
        <v>prop,209,2;pack,1113;pack,1128;pack,1143;pack,1158</v>
      </c>
      <c r="V120" s="53" t="str">
        <f t="shared" si="157"/>
        <v>prop,209,2</v>
      </c>
      <c r="W120" s="53">
        <f t="shared" si="158"/>
        <v>0</v>
      </c>
      <c r="X120" s="53" t="str">
        <f t="shared" si="159"/>
        <v>prop,213,1;pack,1113;pack,1128;pack,1143;pack,1158</v>
      </c>
      <c r="Y120" s="53" t="str">
        <f t="shared" si="160"/>
        <v>prop,213,1</v>
      </c>
      <c r="Z120" s="53">
        <f t="shared" si="161"/>
        <v>250</v>
      </c>
      <c r="AA120" s="53" t="str">
        <f t="shared" si="162"/>
        <v>prop,210,2;pack,1113;pack,1128;pack,1143;pack,1158</v>
      </c>
      <c r="AB120" s="53" t="str">
        <f t="shared" si="163"/>
        <v>prop,210,2</v>
      </c>
      <c r="AC120" s="53">
        <f t="shared" si="164"/>
        <v>0</v>
      </c>
      <c r="AD120" s="53" t="str">
        <f t="shared" si="165"/>
        <v>prop,214,1;pack,1113;pack,1128;pack,1143;pack,1158</v>
      </c>
      <c r="AE120" s="53" t="str">
        <f t="shared" si="166"/>
        <v>prop,214,1</v>
      </c>
      <c r="AF120" s="53">
        <f t="shared" si="167"/>
        <v>250</v>
      </c>
      <c r="AG120" s="53" t="str">
        <f t="shared" si="168"/>
        <v>prop,301,1</v>
      </c>
      <c r="AH120" s="53" t="str">
        <f t="shared" si="169"/>
        <v>prop,301,1</v>
      </c>
      <c r="AI120" s="53">
        <f t="shared" si="170"/>
        <v>0</v>
      </c>
      <c r="AJ120" s="53" t="str">
        <f t="shared" si="171"/>
        <v>prop,302,1</v>
      </c>
      <c r="AK120" s="53" t="str">
        <f t="shared" si="172"/>
        <v>prop,302,1</v>
      </c>
      <c r="AL120" s="53">
        <f t="shared" si="173"/>
        <v>0</v>
      </c>
      <c r="AM120" s="53" t="str">
        <f t="shared" si="174"/>
        <v>prop,303,1</v>
      </c>
      <c r="AN120" s="53" t="str">
        <f t="shared" si="175"/>
        <v>prop,303,1</v>
      </c>
      <c r="AO120" s="53">
        <f t="shared" si="176"/>
        <v>250</v>
      </c>
      <c r="AP120" s="53" t="str">
        <f t="shared" si="177"/>
        <v>prop,304,1</v>
      </c>
      <c r="AQ120" s="53" t="str">
        <f t="shared" si="178"/>
        <v>prop,304,1</v>
      </c>
      <c r="AR120" s="53">
        <f t="shared" si="179"/>
        <v>0</v>
      </c>
      <c r="AS120" s="53" t="str">
        <f t="shared" si="180"/>
        <v>prop,305,1</v>
      </c>
      <c r="AT120" s="53" t="str">
        <f t="shared" si="181"/>
        <v>prop,305,1</v>
      </c>
      <c r="AU120" s="53">
        <f t="shared" si="182"/>
        <v>0</v>
      </c>
      <c r="AV120" s="53" t="str">
        <f t="shared" si="183"/>
        <v>prop,306,1</v>
      </c>
      <c r="AW120" s="53" t="str">
        <f t="shared" si="184"/>
        <v>prop,306,1</v>
      </c>
      <c r="AX120" s="53">
        <f t="shared" si="185"/>
        <v>250</v>
      </c>
      <c r="AY120" s="53" t="str">
        <f t="shared" si="186"/>
        <v>prop,307,1</v>
      </c>
      <c r="AZ120" s="53" t="str">
        <f t="shared" si="187"/>
        <v>prop,307,1</v>
      </c>
      <c r="BA120" s="53">
        <f t="shared" si="188"/>
        <v>0</v>
      </c>
      <c r="BB120" s="53" t="str">
        <f t="shared" si="189"/>
        <v>prop,308,1</v>
      </c>
      <c r="BC120" s="53" t="str">
        <f t="shared" si="190"/>
        <v>prop,308,1</v>
      </c>
      <c r="BD120" s="53">
        <f t="shared" si="191"/>
        <v>0</v>
      </c>
      <c r="BE120" s="53" t="str">
        <f t="shared" si="192"/>
        <v>prop,309,1</v>
      </c>
      <c r="BF120" s="53" t="str">
        <f t="shared" si="193"/>
        <v>prop,309,1</v>
      </c>
      <c r="BG120" s="53">
        <f t="shared" si="194"/>
        <v>250</v>
      </c>
      <c r="BH120" s="53" t="str">
        <f t="shared" si="195"/>
        <v>prop,310,1</v>
      </c>
      <c r="BI120" s="53" t="str">
        <f t="shared" si="196"/>
        <v>prop,310,1</v>
      </c>
      <c r="BJ120" s="53">
        <f t="shared" si="197"/>
        <v>0</v>
      </c>
      <c r="BK120" s="53" t="str">
        <f t="shared" si="198"/>
        <v>prop,311,1</v>
      </c>
      <c r="BL120" s="53" t="str">
        <f t="shared" si="199"/>
        <v>prop,311,1</v>
      </c>
      <c r="BM120" s="53">
        <f t="shared" si="200"/>
        <v>0</v>
      </c>
      <c r="BN120" s="53" t="str">
        <f t="shared" si="201"/>
        <v>prop,312,1</v>
      </c>
      <c r="BO120" s="53" t="str">
        <f t="shared" si="202"/>
        <v>prop,312,1</v>
      </c>
      <c r="BP120" s="53">
        <f t="shared" si="203"/>
        <v>250</v>
      </c>
      <c r="BQ120" s="53" t="str">
        <f t="shared" si="204"/>
        <v>prop,322,1</v>
      </c>
      <c r="BR120" s="53" t="str">
        <f t="shared" si="205"/>
        <v>prop,322,1</v>
      </c>
      <c r="BS120" s="53">
        <f t="shared" si="206"/>
        <v>0</v>
      </c>
      <c r="BT120" s="53" t="str">
        <f t="shared" si="207"/>
        <v>prop,323,1</v>
      </c>
      <c r="BU120" s="53" t="str">
        <f t="shared" si="208"/>
        <v>prop,323,1</v>
      </c>
      <c r="BV120" s="53">
        <f t="shared" si="209"/>
        <v>1000</v>
      </c>
      <c r="BW120" s="53" t="str">
        <f t="shared" si="210"/>
        <v>prop,313,1</v>
      </c>
      <c r="BX120" s="53" t="str">
        <f t="shared" si="211"/>
        <v>prop,313,1</v>
      </c>
      <c r="BY120" s="53">
        <f t="shared" si="212"/>
        <v>0</v>
      </c>
      <c r="BZ120" s="53" t="str">
        <f t="shared" si="213"/>
        <v>prop,314,1</v>
      </c>
      <c r="CA120" s="53" t="str">
        <f t="shared" si="214"/>
        <v>prop,314,1</v>
      </c>
      <c r="CB120" s="53">
        <f t="shared" si="215"/>
        <v>0</v>
      </c>
      <c r="CC120" s="53" t="str">
        <f t="shared" si="216"/>
        <v>prop,316,1</v>
      </c>
      <c r="CD120" s="53" t="str">
        <f t="shared" si="217"/>
        <v>prop,316,1</v>
      </c>
      <c r="CE120" s="53">
        <f t="shared" si="218"/>
        <v>0</v>
      </c>
      <c r="CF120" s="53" t="str">
        <f t="shared" si="219"/>
        <v>prop,317,1</v>
      </c>
      <c r="CG120" s="53" t="str">
        <f t="shared" si="220"/>
        <v>prop,317,1</v>
      </c>
      <c r="CH120" s="53">
        <f t="shared" si="221"/>
        <v>0</v>
      </c>
      <c r="CI120" s="53" t="str">
        <f t="shared" si="222"/>
        <v>prop,206,2;pack,1113;pack,1128;pack,1143;pack,1158</v>
      </c>
      <c r="CJ120" s="53" t="str">
        <f t="shared" si="223"/>
        <v>prop,206,2</v>
      </c>
      <c r="CK120" s="53">
        <f t="shared" si="224"/>
        <v>1000</v>
      </c>
      <c r="CL120" s="53" t="str">
        <f t="shared" si="225"/>
        <v>prop,205,5;pack,1113;pack,1128;pack,1143;pack,1158</v>
      </c>
      <c r="CM120" s="53" t="str">
        <f t="shared" si="226"/>
        <v>prop,205,5</v>
      </c>
      <c r="CN120" s="53">
        <f t="shared" si="227"/>
        <v>500</v>
      </c>
      <c r="CO120" s="53" t="str">
        <f>"stage_token,"&amp;INT(价值设定!M81*100)</f>
        <v>stage_token,2190</v>
      </c>
      <c r="CP120" s="53" t="str">
        <f t="shared" si="228"/>
        <v>stage_token,2190</v>
      </c>
      <c r="CQ120" s="53">
        <v>500</v>
      </c>
      <c r="CR120" s="53" t="s">
        <v>2329</v>
      </c>
      <c r="CS120" s="53" t="str">
        <f t="shared" si="229"/>
        <v>cash,110</v>
      </c>
      <c r="CT120" s="53">
        <v>100</v>
      </c>
      <c r="CU120" s="53" t="s">
        <v>2330</v>
      </c>
      <c r="CV120" s="53" t="str">
        <f t="shared" si="230"/>
        <v>prop,704,8</v>
      </c>
      <c r="CW120" s="53">
        <v>100</v>
      </c>
      <c r="CX120" s="53" t="str">
        <f t="shared" si="231"/>
        <v>MCN,4,3,1,1</v>
      </c>
      <c r="CY120" s="177" t="s">
        <v>2431</v>
      </c>
      <c r="CZ120" s="53">
        <f t="shared" si="232"/>
        <v>20</v>
      </c>
      <c r="DA120" s="53" t="str">
        <f t="shared" si="233"/>
        <v>prop,105,1</v>
      </c>
      <c r="DB120" s="53" t="str">
        <f t="shared" si="234"/>
        <v>prop,105,1</v>
      </c>
      <c r="DC120" s="53">
        <f t="shared" si="235"/>
        <v>1500</v>
      </c>
      <c r="DE120" s="53">
        <v>1218</v>
      </c>
      <c r="DF120" s="56" t="str">
        <f t="shared" si="236"/>
        <v>pack,269;pack,229</v>
      </c>
      <c r="DG120" s="79"/>
    </row>
    <row r="121" spans="1:111" x14ac:dyDescent="0.15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40"/>
        <v>coin,6500</v>
      </c>
      <c r="E121" s="53">
        <f t="shared" si="141"/>
        <v>2000</v>
      </c>
      <c r="F121" s="145" t="str">
        <f t="shared" si="142"/>
        <v>MCN,3,3,1,1</v>
      </c>
      <c r="G121" s="177" t="s">
        <v>2429</v>
      </c>
      <c r="H121" s="53">
        <f t="shared" si="143"/>
        <v>2000</v>
      </c>
      <c r="I121" s="53" t="str">
        <f t="shared" si="144"/>
        <v>prop,207,2;pack,1113;pack,1128;pack,1143;pack,1158</v>
      </c>
      <c r="J121" s="53" t="str">
        <f t="shared" si="145"/>
        <v>prop,207,2</v>
      </c>
      <c r="K121" s="53">
        <f t="shared" si="146"/>
        <v>0</v>
      </c>
      <c r="L121" s="53" t="str">
        <f t="shared" si="147"/>
        <v>prop,211,1;pack,1113;pack,1128;pack,1143;pack,1158</v>
      </c>
      <c r="M121" s="53" t="str">
        <f t="shared" si="148"/>
        <v>prop,211,1</v>
      </c>
      <c r="N121" s="53">
        <f t="shared" si="149"/>
        <v>250</v>
      </c>
      <c r="O121" s="53" t="str">
        <f t="shared" si="150"/>
        <v>prop,208,2;pack,1113;pack,1128;pack,1143;pack,1158</v>
      </c>
      <c r="P121" s="53" t="str">
        <f t="shared" si="151"/>
        <v>prop,208,2</v>
      </c>
      <c r="Q121" s="53">
        <f t="shared" si="152"/>
        <v>0</v>
      </c>
      <c r="R121" s="53" t="str">
        <f t="shared" si="153"/>
        <v>prop,212,1;pack,1113;pack,1128;pack,1143;pack,1158</v>
      </c>
      <c r="S121" s="53" t="str">
        <f t="shared" si="154"/>
        <v>prop,212,1</v>
      </c>
      <c r="T121" s="53">
        <f t="shared" si="155"/>
        <v>250</v>
      </c>
      <c r="U121" s="53" t="str">
        <f t="shared" si="156"/>
        <v>prop,209,2;pack,1113;pack,1128;pack,1143;pack,1158</v>
      </c>
      <c r="V121" s="53" t="str">
        <f t="shared" si="157"/>
        <v>prop,209,2</v>
      </c>
      <c r="W121" s="53">
        <f t="shared" si="158"/>
        <v>0</v>
      </c>
      <c r="X121" s="53" t="str">
        <f t="shared" si="159"/>
        <v>prop,213,1;pack,1113;pack,1128;pack,1143;pack,1158</v>
      </c>
      <c r="Y121" s="53" t="str">
        <f t="shared" si="160"/>
        <v>prop,213,1</v>
      </c>
      <c r="Z121" s="53">
        <f t="shared" si="161"/>
        <v>250</v>
      </c>
      <c r="AA121" s="53" t="str">
        <f t="shared" si="162"/>
        <v>prop,210,2;pack,1113;pack,1128;pack,1143;pack,1158</v>
      </c>
      <c r="AB121" s="53" t="str">
        <f t="shared" si="163"/>
        <v>prop,210,2</v>
      </c>
      <c r="AC121" s="53">
        <f t="shared" si="164"/>
        <v>0</v>
      </c>
      <c r="AD121" s="53" t="str">
        <f t="shared" si="165"/>
        <v>prop,214,1;pack,1113;pack,1128;pack,1143;pack,1158</v>
      </c>
      <c r="AE121" s="53" t="str">
        <f t="shared" si="166"/>
        <v>prop,214,1</v>
      </c>
      <c r="AF121" s="53">
        <f t="shared" si="167"/>
        <v>250</v>
      </c>
      <c r="AG121" s="53" t="str">
        <f t="shared" si="168"/>
        <v>prop,301,1</v>
      </c>
      <c r="AH121" s="53" t="str">
        <f t="shared" si="169"/>
        <v>prop,301,1</v>
      </c>
      <c r="AI121" s="53">
        <f t="shared" si="170"/>
        <v>0</v>
      </c>
      <c r="AJ121" s="53" t="str">
        <f t="shared" si="171"/>
        <v>prop,302,1</v>
      </c>
      <c r="AK121" s="53" t="str">
        <f t="shared" si="172"/>
        <v>prop,302,1</v>
      </c>
      <c r="AL121" s="53">
        <f t="shared" si="173"/>
        <v>0</v>
      </c>
      <c r="AM121" s="53" t="str">
        <f t="shared" si="174"/>
        <v>prop,303,1</v>
      </c>
      <c r="AN121" s="53" t="str">
        <f t="shared" si="175"/>
        <v>prop,303,1</v>
      </c>
      <c r="AO121" s="53">
        <f t="shared" si="176"/>
        <v>250</v>
      </c>
      <c r="AP121" s="53" t="str">
        <f t="shared" si="177"/>
        <v>prop,304,1</v>
      </c>
      <c r="AQ121" s="53" t="str">
        <f t="shared" si="178"/>
        <v>prop,304,1</v>
      </c>
      <c r="AR121" s="53">
        <f t="shared" si="179"/>
        <v>0</v>
      </c>
      <c r="AS121" s="53" t="str">
        <f t="shared" si="180"/>
        <v>prop,305,1</v>
      </c>
      <c r="AT121" s="53" t="str">
        <f t="shared" si="181"/>
        <v>prop,305,1</v>
      </c>
      <c r="AU121" s="53">
        <f t="shared" si="182"/>
        <v>0</v>
      </c>
      <c r="AV121" s="53" t="str">
        <f t="shared" si="183"/>
        <v>prop,306,1</v>
      </c>
      <c r="AW121" s="53" t="str">
        <f t="shared" si="184"/>
        <v>prop,306,1</v>
      </c>
      <c r="AX121" s="53">
        <f t="shared" si="185"/>
        <v>250</v>
      </c>
      <c r="AY121" s="53" t="str">
        <f t="shared" si="186"/>
        <v>prop,307,1</v>
      </c>
      <c r="AZ121" s="53" t="str">
        <f t="shared" si="187"/>
        <v>prop,307,1</v>
      </c>
      <c r="BA121" s="53">
        <f t="shared" si="188"/>
        <v>0</v>
      </c>
      <c r="BB121" s="53" t="str">
        <f t="shared" si="189"/>
        <v>prop,308,1</v>
      </c>
      <c r="BC121" s="53" t="str">
        <f t="shared" si="190"/>
        <v>prop,308,1</v>
      </c>
      <c r="BD121" s="53">
        <f t="shared" si="191"/>
        <v>0</v>
      </c>
      <c r="BE121" s="53" t="str">
        <f t="shared" si="192"/>
        <v>prop,309,1</v>
      </c>
      <c r="BF121" s="53" t="str">
        <f t="shared" si="193"/>
        <v>prop,309,1</v>
      </c>
      <c r="BG121" s="53">
        <f t="shared" si="194"/>
        <v>250</v>
      </c>
      <c r="BH121" s="53" t="str">
        <f t="shared" si="195"/>
        <v>prop,310,1</v>
      </c>
      <c r="BI121" s="53" t="str">
        <f t="shared" si="196"/>
        <v>prop,310,1</v>
      </c>
      <c r="BJ121" s="53">
        <f t="shared" si="197"/>
        <v>0</v>
      </c>
      <c r="BK121" s="53" t="str">
        <f t="shared" si="198"/>
        <v>prop,311,1</v>
      </c>
      <c r="BL121" s="53" t="str">
        <f t="shared" si="199"/>
        <v>prop,311,1</v>
      </c>
      <c r="BM121" s="53">
        <f t="shared" si="200"/>
        <v>0</v>
      </c>
      <c r="BN121" s="53" t="str">
        <f t="shared" si="201"/>
        <v>prop,312,1</v>
      </c>
      <c r="BO121" s="53" t="str">
        <f t="shared" si="202"/>
        <v>prop,312,1</v>
      </c>
      <c r="BP121" s="53">
        <f t="shared" si="203"/>
        <v>250</v>
      </c>
      <c r="BQ121" s="53" t="str">
        <f t="shared" si="204"/>
        <v>prop,322,1</v>
      </c>
      <c r="BR121" s="53" t="str">
        <f t="shared" si="205"/>
        <v>prop,322,1</v>
      </c>
      <c r="BS121" s="53">
        <f t="shared" si="206"/>
        <v>0</v>
      </c>
      <c r="BT121" s="53" t="str">
        <f t="shared" si="207"/>
        <v>prop,323,1</v>
      </c>
      <c r="BU121" s="53" t="str">
        <f t="shared" si="208"/>
        <v>prop,323,1</v>
      </c>
      <c r="BV121" s="53">
        <f t="shared" si="209"/>
        <v>1000</v>
      </c>
      <c r="BW121" s="53" t="str">
        <f t="shared" si="210"/>
        <v>prop,313,1</v>
      </c>
      <c r="BX121" s="53" t="str">
        <f t="shared" si="211"/>
        <v>prop,313,1</v>
      </c>
      <c r="BY121" s="53">
        <f t="shared" si="212"/>
        <v>0</v>
      </c>
      <c r="BZ121" s="53" t="str">
        <f t="shared" si="213"/>
        <v>prop,314,1</v>
      </c>
      <c r="CA121" s="53" t="str">
        <f t="shared" si="214"/>
        <v>prop,314,1</v>
      </c>
      <c r="CB121" s="53">
        <f t="shared" si="215"/>
        <v>0</v>
      </c>
      <c r="CC121" s="53" t="str">
        <f t="shared" si="216"/>
        <v>prop,316,1</v>
      </c>
      <c r="CD121" s="53" t="str">
        <f t="shared" si="217"/>
        <v>prop,316,1</v>
      </c>
      <c r="CE121" s="53">
        <f t="shared" si="218"/>
        <v>0</v>
      </c>
      <c r="CF121" s="53" t="str">
        <f t="shared" si="219"/>
        <v>prop,317,1</v>
      </c>
      <c r="CG121" s="53" t="str">
        <f t="shared" si="220"/>
        <v>prop,317,1</v>
      </c>
      <c r="CH121" s="53">
        <f t="shared" si="221"/>
        <v>0</v>
      </c>
      <c r="CI121" s="53" t="str">
        <f t="shared" si="222"/>
        <v>prop,206,2;pack,1113;pack,1128;pack,1143;pack,1158</v>
      </c>
      <c r="CJ121" s="53" t="str">
        <f t="shared" si="223"/>
        <v>prop,206,2</v>
      </c>
      <c r="CK121" s="53">
        <f t="shared" si="224"/>
        <v>1000</v>
      </c>
      <c r="CL121" s="53" t="str">
        <f t="shared" si="225"/>
        <v>prop,205,5;pack,1113;pack,1128;pack,1143;pack,1158</v>
      </c>
      <c r="CM121" s="53" t="str">
        <f t="shared" si="226"/>
        <v>prop,205,5</v>
      </c>
      <c r="CN121" s="53">
        <f t="shared" si="227"/>
        <v>500</v>
      </c>
      <c r="CO121" s="53" t="str">
        <f>"stage_token,"&amp;INT(价值设定!M82*100)</f>
        <v>stage_token,2200</v>
      </c>
      <c r="CP121" s="53" t="str">
        <f t="shared" si="228"/>
        <v>stage_token,2200</v>
      </c>
      <c r="CQ121" s="53">
        <v>500</v>
      </c>
      <c r="CR121" s="53" t="s">
        <v>2329</v>
      </c>
      <c r="CS121" s="53" t="str">
        <f t="shared" si="229"/>
        <v>cash,110</v>
      </c>
      <c r="CT121" s="53">
        <v>100</v>
      </c>
      <c r="CU121" s="53" t="s">
        <v>2330</v>
      </c>
      <c r="CV121" s="53" t="str">
        <f t="shared" si="230"/>
        <v>prop,704,8</v>
      </c>
      <c r="CW121" s="53">
        <v>100</v>
      </c>
      <c r="CX121" s="53" t="str">
        <f t="shared" si="231"/>
        <v>MCN,4,3,1,1</v>
      </c>
      <c r="CY121" s="177" t="s">
        <v>2431</v>
      </c>
      <c r="CZ121" s="53">
        <f t="shared" si="232"/>
        <v>20</v>
      </c>
      <c r="DA121" s="53" t="str">
        <f t="shared" si="233"/>
        <v>prop,105,1</v>
      </c>
      <c r="DB121" s="53" t="str">
        <f t="shared" si="234"/>
        <v>prop,105,1</v>
      </c>
      <c r="DC121" s="53">
        <f t="shared" si="235"/>
        <v>1500</v>
      </c>
      <c r="DE121" s="53">
        <v>1219</v>
      </c>
      <c r="DF121" s="56" t="str">
        <f t="shared" si="236"/>
        <v>pack,274;pack,234</v>
      </c>
      <c r="DG121" s="79"/>
    </row>
    <row r="122" spans="1:111" x14ac:dyDescent="0.15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40"/>
        <v>coin,6550</v>
      </c>
      <c r="E122" s="53">
        <f t="shared" si="141"/>
        <v>2000</v>
      </c>
      <c r="F122" s="145" t="str">
        <f t="shared" si="142"/>
        <v>MCN,3,3,1,1</v>
      </c>
      <c r="G122" s="177" t="s">
        <v>2429</v>
      </c>
      <c r="H122" s="53">
        <f t="shared" si="143"/>
        <v>2000</v>
      </c>
      <c r="I122" s="53" t="str">
        <f t="shared" si="144"/>
        <v>prop,207,2;pack,1113;pack,1128;pack,1143;pack,1158</v>
      </c>
      <c r="J122" s="53" t="str">
        <f t="shared" si="145"/>
        <v>prop,207,2</v>
      </c>
      <c r="K122" s="53">
        <f t="shared" si="146"/>
        <v>0</v>
      </c>
      <c r="L122" s="53" t="str">
        <f t="shared" si="147"/>
        <v>prop,211,1;pack,1113;pack,1128;pack,1143;pack,1158</v>
      </c>
      <c r="M122" s="53" t="str">
        <f t="shared" si="148"/>
        <v>prop,211,1</v>
      </c>
      <c r="N122" s="53">
        <f t="shared" si="149"/>
        <v>250</v>
      </c>
      <c r="O122" s="53" t="str">
        <f t="shared" si="150"/>
        <v>prop,208,2;pack,1113;pack,1128;pack,1143;pack,1158</v>
      </c>
      <c r="P122" s="53" t="str">
        <f t="shared" si="151"/>
        <v>prop,208,2</v>
      </c>
      <c r="Q122" s="53">
        <f t="shared" si="152"/>
        <v>0</v>
      </c>
      <c r="R122" s="53" t="str">
        <f t="shared" si="153"/>
        <v>prop,212,1;pack,1113;pack,1128;pack,1143;pack,1158</v>
      </c>
      <c r="S122" s="53" t="str">
        <f t="shared" si="154"/>
        <v>prop,212,1</v>
      </c>
      <c r="T122" s="53">
        <f t="shared" si="155"/>
        <v>250</v>
      </c>
      <c r="U122" s="53" t="str">
        <f t="shared" si="156"/>
        <v>prop,209,2;pack,1113;pack,1128;pack,1143;pack,1158</v>
      </c>
      <c r="V122" s="53" t="str">
        <f t="shared" si="157"/>
        <v>prop,209,2</v>
      </c>
      <c r="W122" s="53">
        <f t="shared" si="158"/>
        <v>0</v>
      </c>
      <c r="X122" s="53" t="str">
        <f t="shared" si="159"/>
        <v>prop,213,1;pack,1113;pack,1128;pack,1143;pack,1158</v>
      </c>
      <c r="Y122" s="53" t="str">
        <f t="shared" si="160"/>
        <v>prop,213,1</v>
      </c>
      <c r="Z122" s="53">
        <f t="shared" si="161"/>
        <v>250</v>
      </c>
      <c r="AA122" s="53" t="str">
        <f t="shared" si="162"/>
        <v>prop,210,2;pack,1113;pack,1128;pack,1143;pack,1158</v>
      </c>
      <c r="AB122" s="53" t="str">
        <f t="shared" si="163"/>
        <v>prop,210,2</v>
      </c>
      <c r="AC122" s="53">
        <f t="shared" si="164"/>
        <v>0</v>
      </c>
      <c r="AD122" s="53" t="str">
        <f t="shared" si="165"/>
        <v>prop,214,1;pack,1113;pack,1128;pack,1143;pack,1158</v>
      </c>
      <c r="AE122" s="53" t="str">
        <f t="shared" si="166"/>
        <v>prop,214,1</v>
      </c>
      <c r="AF122" s="53">
        <f t="shared" si="167"/>
        <v>250</v>
      </c>
      <c r="AG122" s="53" t="str">
        <f t="shared" si="168"/>
        <v>prop,301,1</v>
      </c>
      <c r="AH122" s="53" t="str">
        <f t="shared" si="169"/>
        <v>prop,301,1</v>
      </c>
      <c r="AI122" s="53">
        <f t="shared" si="170"/>
        <v>0</v>
      </c>
      <c r="AJ122" s="53" t="str">
        <f t="shared" si="171"/>
        <v>prop,302,1</v>
      </c>
      <c r="AK122" s="53" t="str">
        <f t="shared" si="172"/>
        <v>prop,302,1</v>
      </c>
      <c r="AL122" s="53">
        <f t="shared" si="173"/>
        <v>0</v>
      </c>
      <c r="AM122" s="53" t="str">
        <f t="shared" si="174"/>
        <v>prop,303,1</v>
      </c>
      <c r="AN122" s="53" t="str">
        <f t="shared" si="175"/>
        <v>prop,303,1</v>
      </c>
      <c r="AO122" s="53">
        <f t="shared" si="176"/>
        <v>250</v>
      </c>
      <c r="AP122" s="53" t="str">
        <f t="shared" si="177"/>
        <v>prop,304,1</v>
      </c>
      <c r="AQ122" s="53" t="str">
        <f t="shared" si="178"/>
        <v>prop,304,1</v>
      </c>
      <c r="AR122" s="53">
        <f t="shared" si="179"/>
        <v>0</v>
      </c>
      <c r="AS122" s="53" t="str">
        <f t="shared" si="180"/>
        <v>prop,305,1</v>
      </c>
      <c r="AT122" s="53" t="str">
        <f t="shared" si="181"/>
        <v>prop,305,1</v>
      </c>
      <c r="AU122" s="53">
        <f t="shared" si="182"/>
        <v>0</v>
      </c>
      <c r="AV122" s="53" t="str">
        <f t="shared" si="183"/>
        <v>prop,306,1</v>
      </c>
      <c r="AW122" s="53" t="str">
        <f t="shared" si="184"/>
        <v>prop,306,1</v>
      </c>
      <c r="AX122" s="53">
        <f t="shared" si="185"/>
        <v>250</v>
      </c>
      <c r="AY122" s="53" t="str">
        <f t="shared" si="186"/>
        <v>prop,307,1</v>
      </c>
      <c r="AZ122" s="53" t="str">
        <f t="shared" si="187"/>
        <v>prop,307,1</v>
      </c>
      <c r="BA122" s="53">
        <f t="shared" si="188"/>
        <v>0</v>
      </c>
      <c r="BB122" s="53" t="str">
        <f t="shared" si="189"/>
        <v>prop,308,1</v>
      </c>
      <c r="BC122" s="53" t="str">
        <f t="shared" si="190"/>
        <v>prop,308,1</v>
      </c>
      <c r="BD122" s="53">
        <f t="shared" si="191"/>
        <v>0</v>
      </c>
      <c r="BE122" s="53" t="str">
        <f t="shared" si="192"/>
        <v>prop,309,1</v>
      </c>
      <c r="BF122" s="53" t="str">
        <f t="shared" si="193"/>
        <v>prop,309,1</v>
      </c>
      <c r="BG122" s="53">
        <f t="shared" si="194"/>
        <v>250</v>
      </c>
      <c r="BH122" s="53" t="str">
        <f t="shared" si="195"/>
        <v>prop,310,1</v>
      </c>
      <c r="BI122" s="53" t="str">
        <f t="shared" si="196"/>
        <v>prop,310,1</v>
      </c>
      <c r="BJ122" s="53">
        <f t="shared" si="197"/>
        <v>0</v>
      </c>
      <c r="BK122" s="53" t="str">
        <f t="shared" si="198"/>
        <v>prop,311,1</v>
      </c>
      <c r="BL122" s="53" t="str">
        <f t="shared" si="199"/>
        <v>prop,311,1</v>
      </c>
      <c r="BM122" s="53">
        <f t="shared" si="200"/>
        <v>0</v>
      </c>
      <c r="BN122" s="53" t="str">
        <f t="shared" si="201"/>
        <v>prop,312,1</v>
      </c>
      <c r="BO122" s="53" t="str">
        <f t="shared" si="202"/>
        <v>prop,312,1</v>
      </c>
      <c r="BP122" s="53">
        <f t="shared" si="203"/>
        <v>250</v>
      </c>
      <c r="BQ122" s="53" t="str">
        <f t="shared" si="204"/>
        <v>prop,322,1</v>
      </c>
      <c r="BR122" s="53" t="str">
        <f t="shared" si="205"/>
        <v>prop,322,1</v>
      </c>
      <c r="BS122" s="53">
        <f t="shared" si="206"/>
        <v>0</v>
      </c>
      <c r="BT122" s="53" t="str">
        <f t="shared" si="207"/>
        <v>prop,323,1</v>
      </c>
      <c r="BU122" s="53" t="str">
        <f t="shared" si="208"/>
        <v>prop,323,1</v>
      </c>
      <c r="BV122" s="53">
        <f t="shared" si="209"/>
        <v>1000</v>
      </c>
      <c r="BW122" s="53" t="str">
        <f t="shared" si="210"/>
        <v>prop,313,1</v>
      </c>
      <c r="BX122" s="53" t="str">
        <f t="shared" si="211"/>
        <v>prop,313,1</v>
      </c>
      <c r="BY122" s="53">
        <f t="shared" si="212"/>
        <v>0</v>
      </c>
      <c r="BZ122" s="53" t="str">
        <f t="shared" si="213"/>
        <v>prop,314,1</v>
      </c>
      <c r="CA122" s="53" t="str">
        <f t="shared" si="214"/>
        <v>prop,314,1</v>
      </c>
      <c r="CB122" s="53">
        <f t="shared" si="215"/>
        <v>0</v>
      </c>
      <c r="CC122" s="53" t="str">
        <f t="shared" si="216"/>
        <v>prop,316,1</v>
      </c>
      <c r="CD122" s="53" t="str">
        <f t="shared" si="217"/>
        <v>prop,316,1</v>
      </c>
      <c r="CE122" s="53">
        <f t="shared" si="218"/>
        <v>0</v>
      </c>
      <c r="CF122" s="53" t="str">
        <f t="shared" si="219"/>
        <v>prop,317,1</v>
      </c>
      <c r="CG122" s="53" t="str">
        <f t="shared" si="220"/>
        <v>prop,317,1</v>
      </c>
      <c r="CH122" s="53">
        <f t="shared" si="221"/>
        <v>0</v>
      </c>
      <c r="CI122" s="53" t="str">
        <f t="shared" si="222"/>
        <v>prop,206,2;pack,1113;pack,1128;pack,1143;pack,1158</v>
      </c>
      <c r="CJ122" s="53" t="str">
        <f t="shared" si="223"/>
        <v>prop,206,2</v>
      </c>
      <c r="CK122" s="53">
        <f t="shared" si="224"/>
        <v>1000</v>
      </c>
      <c r="CL122" s="53" t="str">
        <f t="shared" si="225"/>
        <v>prop,205,5;pack,1113;pack,1128;pack,1143;pack,1158</v>
      </c>
      <c r="CM122" s="53" t="str">
        <f t="shared" si="226"/>
        <v>prop,205,5</v>
      </c>
      <c r="CN122" s="53">
        <f t="shared" si="227"/>
        <v>500</v>
      </c>
      <c r="CO122" s="53" t="str">
        <f>"stage_token,"&amp;INT(价值设定!M83*100)</f>
        <v>stage_token,2210</v>
      </c>
      <c r="CP122" s="53" t="str">
        <f t="shared" si="228"/>
        <v>stage_token,2210</v>
      </c>
      <c r="CQ122" s="53">
        <v>500</v>
      </c>
      <c r="CR122" s="53" t="s">
        <v>2329</v>
      </c>
      <c r="CS122" s="53" t="str">
        <f t="shared" si="229"/>
        <v>cash,110</v>
      </c>
      <c r="CT122" s="53">
        <v>100</v>
      </c>
      <c r="CU122" s="53" t="s">
        <v>2330</v>
      </c>
      <c r="CV122" s="53" t="str">
        <f t="shared" si="230"/>
        <v>prop,704,8</v>
      </c>
      <c r="CW122" s="53">
        <v>100</v>
      </c>
      <c r="CX122" s="53" t="str">
        <f t="shared" si="231"/>
        <v>MCN,4,3,1,1</v>
      </c>
      <c r="CY122" s="177" t="s">
        <v>2431</v>
      </c>
      <c r="CZ122" s="53">
        <f t="shared" si="232"/>
        <v>20</v>
      </c>
      <c r="DA122" s="53" t="str">
        <f t="shared" si="233"/>
        <v>prop,105,1</v>
      </c>
      <c r="DB122" s="53" t="str">
        <f t="shared" si="234"/>
        <v>prop,105,1</v>
      </c>
      <c r="DC122" s="53">
        <f t="shared" si="235"/>
        <v>1500</v>
      </c>
      <c r="DE122" s="53">
        <v>1220</v>
      </c>
      <c r="DF122" s="56" t="str">
        <f>BM3</f>
        <v>pack,206|20;pack,216|20;pack,231|20;pack,241|20;0|320</v>
      </c>
      <c r="DG122" s="79"/>
    </row>
    <row r="123" spans="1:111" x14ac:dyDescent="0.15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40"/>
        <v>coin,6600</v>
      </c>
      <c r="E123" s="53">
        <f t="shared" si="141"/>
        <v>2000</v>
      </c>
      <c r="F123" s="145" t="str">
        <f t="shared" si="142"/>
        <v>MCN,3,3,1,1</v>
      </c>
      <c r="G123" s="177" t="s">
        <v>2429</v>
      </c>
      <c r="H123" s="53">
        <f t="shared" si="143"/>
        <v>2000</v>
      </c>
      <c r="I123" s="53" t="str">
        <f t="shared" si="144"/>
        <v>prop,207,2;pack,1113;pack,1128;pack,1143;pack,1158</v>
      </c>
      <c r="J123" s="53" t="str">
        <f t="shared" si="145"/>
        <v>prop,207,2</v>
      </c>
      <c r="K123" s="53">
        <f t="shared" si="146"/>
        <v>0</v>
      </c>
      <c r="L123" s="53" t="str">
        <f t="shared" si="147"/>
        <v>prop,211,1;pack,1113;pack,1128;pack,1143;pack,1158</v>
      </c>
      <c r="M123" s="53" t="str">
        <f t="shared" si="148"/>
        <v>prop,211,1</v>
      </c>
      <c r="N123" s="53">
        <f t="shared" si="149"/>
        <v>250</v>
      </c>
      <c r="O123" s="53" t="str">
        <f t="shared" si="150"/>
        <v>prop,208,2;pack,1113;pack,1128;pack,1143;pack,1158</v>
      </c>
      <c r="P123" s="53" t="str">
        <f t="shared" si="151"/>
        <v>prop,208,2</v>
      </c>
      <c r="Q123" s="53">
        <f t="shared" si="152"/>
        <v>0</v>
      </c>
      <c r="R123" s="53" t="str">
        <f t="shared" si="153"/>
        <v>prop,212,1;pack,1113;pack,1128;pack,1143;pack,1158</v>
      </c>
      <c r="S123" s="53" t="str">
        <f t="shared" si="154"/>
        <v>prop,212,1</v>
      </c>
      <c r="T123" s="53">
        <f t="shared" si="155"/>
        <v>250</v>
      </c>
      <c r="U123" s="53" t="str">
        <f t="shared" si="156"/>
        <v>prop,209,2;pack,1113;pack,1128;pack,1143;pack,1158</v>
      </c>
      <c r="V123" s="53" t="str">
        <f t="shared" si="157"/>
        <v>prop,209,2</v>
      </c>
      <c r="W123" s="53">
        <f t="shared" si="158"/>
        <v>0</v>
      </c>
      <c r="X123" s="53" t="str">
        <f t="shared" si="159"/>
        <v>prop,213,1;pack,1113;pack,1128;pack,1143;pack,1158</v>
      </c>
      <c r="Y123" s="53" t="str">
        <f t="shared" si="160"/>
        <v>prop,213,1</v>
      </c>
      <c r="Z123" s="53">
        <f t="shared" si="161"/>
        <v>250</v>
      </c>
      <c r="AA123" s="53" t="str">
        <f t="shared" si="162"/>
        <v>prop,210,2;pack,1113;pack,1128;pack,1143;pack,1158</v>
      </c>
      <c r="AB123" s="53" t="str">
        <f t="shared" si="163"/>
        <v>prop,210,2</v>
      </c>
      <c r="AC123" s="53">
        <f t="shared" si="164"/>
        <v>0</v>
      </c>
      <c r="AD123" s="53" t="str">
        <f t="shared" si="165"/>
        <v>prop,214,1;pack,1113;pack,1128;pack,1143;pack,1158</v>
      </c>
      <c r="AE123" s="53" t="str">
        <f t="shared" si="166"/>
        <v>prop,214,1</v>
      </c>
      <c r="AF123" s="53">
        <f t="shared" si="167"/>
        <v>250</v>
      </c>
      <c r="AG123" s="53" t="str">
        <f t="shared" si="168"/>
        <v>prop,301,1</v>
      </c>
      <c r="AH123" s="53" t="str">
        <f t="shared" si="169"/>
        <v>prop,301,1</v>
      </c>
      <c r="AI123" s="53">
        <f t="shared" si="170"/>
        <v>0</v>
      </c>
      <c r="AJ123" s="53" t="str">
        <f t="shared" si="171"/>
        <v>prop,302,1</v>
      </c>
      <c r="AK123" s="53" t="str">
        <f t="shared" si="172"/>
        <v>prop,302,1</v>
      </c>
      <c r="AL123" s="53">
        <f t="shared" si="173"/>
        <v>0</v>
      </c>
      <c r="AM123" s="53" t="str">
        <f t="shared" si="174"/>
        <v>prop,303,1</v>
      </c>
      <c r="AN123" s="53" t="str">
        <f t="shared" si="175"/>
        <v>prop,303,1</v>
      </c>
      <c r="AO123" s="53">
        <f t="shared" si="176"/>
        <v>250</v>
      </c>
      <c r="AP123" s="53" t="str">
        <f t="shared" si="177"/>
        <v>prop,304,1</v>
      </c>
      <c r="AQ123" s="53" t="str">
        <f t="shared" si="178"/>
        <v>prop,304,1</v>
      </c>
      <c r="AR123" s="53">
        <f t="shared" si="179"/>
        <v>0</v>
      </c>
      <c r="AS123" s="53" t="str">
        <f t="shared" si="180"/>
        <v>prop,305,1</v>
      </c>
      <c r="AT123" s="53" t="str">
        <f t="shared" si="181"/>
        <v>prop,305,1</v>
      </c>
      <c r="AU123" s="53">
        <f t="shared" si="182"/>
        <v>0</v>
      </c>
      <c r="AV123" s="53" t="str">
        <f t="shared" si="183"/>
        <v>prop,306,1</v>
      </c>
      <c r="AW123" s="53" t="str">
        <f t="shared" si="184"/>
        <v>prop,306,1</v>
      </c>
      <c r="AX123" s="53">
        <f t="shared" si="185"/>
        <v>250</v>
      </c>
      <c r="AY123" s="53" t="str">
        <f t="shared" si="186"/>
        <v>prop,307,1</v>
      </c>
      <c r="AZ123" s="53" t="str">
        <f t="shared" si="187"/>
        <v>prop,307,1</v>
      </c>
      <c r="BA123" s="53">
        <f t="shared" si="188"/>
        <v>0</v>
      </c>
      <c r="BB123" s="53" t="str">
        <f t="shared" si="189"/>
        <v>prop,308,1</v>
      </c>
      <c r="BC123" s="53" t="str">
        <f t="shared" si="190"/>
        <v>prop,308,1</v>
      </c>
      <c r="BD123" s="53">
        <f t="shared" si="191"/>
        <v>0</v>
      </c>
      <c r="BE123" s="53" t="str">
        <f t="shared" si="192"/>
        <v>prop,309,1</v>
      </c>
      <c r="BF123" s="53" t="str">
        <f t="shared" si="193"/>
        <v>prop,309,1</v>
      </c>
      <c r="BG123" s="53">
        <f t="shared" si="194"/>
        <v>250</v>
      </c>
      <c r="BH123" s="53" t="str">
        <f t="shared" si="195"/>
        <v>prop,310,1</v>
      </c>
      <c r="BI123" s="53" t="str">
        <f t="shared" si="196"/>
        <v>prop,310,1</v>
      </c>
      <c r="BJ123" s="53">
        <f t="shared" si="197"/>
        <v>0</v>
      </c>
      <c r="BK123" s="53" t="str">
        <f t="shared" si="198"/>
        <v>prop,311,1</v>
      </c>
      <c r="BL123" s="53" t="str">
        <f t="shared" si="199"/>
        <v>prop,311,1</v>
      </c>
      <c r="BM123" s="53">
        <f t="shared" si="200"/>
        <v>0</v>
      </c>
      <c r="BN123" s="53" t="str">
        <f t="shared" si="201"/>
        <v>prop,312,1</v>
      </c>
      <c r="BO123" s="53" t="str">
        <f t="shared" si="202"/>
        <v>prop,312,1</v>
      </c>
      <c r="BP123" s="53">
        <f t="shared" si="203"/>
        <v>250</v>
      </c>
      <c r="BQ123" s="53" t="str">
        <f t="shared" si="204"/>
        <v>prop,322,1</v>
      </c>
      <c r="BR123" s="53" t="str">
        <f t="shared" si="205"/>
        <v>prop,322,1</v>
      </c>
      <c r="BS123" s="53">
        <f t="shared" si="206"/>
        <v>0</v>
      </c>
      <c r="BT123" s="53" t="str">
        <f t="shared" si="207"/>
        <v>prop,323,1</v>
      </c>
      <c r="BU123" s="53" t="str">
        <f t="shared" si="208"/>
        <v>prop,323,1</v>
      </c>
      <c r="BV123" s="53">
        <f t="shared" si="209"/>
        <v>1000</v>
      </c>
      <c r="BW123" s="53" t="str">
        <f t="shared" si="210"/>
        <v>prop,313,1</v>
      </c>
      <c r="BX123" s="53" t="str">
        <f t="shared" si="211"/>
        <v>prop,313,1</v>
      </c>
      <c r="BY123" s="53">
        <f t="shared" si="212"/>
        <v>0</v>
      </c>
      <c r="BZ123" s="53" t="str">
        <f t="shared" si="213"/>
        <v>prop,314,1</v>
      </c>
      <c r="CA123" s="53" t="str">
        <f t="shared" si="214"/>
        <v>prop,314,1</v>
      </c>
      <c r="CB123" s="53">
        <f t="shared" si="215"/>
        <v>0</v>
      </c>
      <c r="CC123" s="53" t="str">
        <f t="shared" si="216"/>
        <v>prop,316,1</v>
      </c>
      <c r="CD123" s="53" t="str">
        <f t="shared" si="217"/>
        <v>prop,316,1</v>
      </c>
      <c r="CE123" s="53">
        <f t="shared" si="218"/>
        <v>0</v>
      </c>
      <c r="CF123" s="53" t="str">
        <f t="shared" si="219"/>
        <v>prop,317,1</v>
      </c>
      <c r="CG123" s="53" t="str">
        <f t="shared" si="220"/>
        <v>prop,317,1</v>
      </c>
      <c r="CH123" s="53">
        <f t="shared" si="221"/>
        <v>0</v>
      </c>
      <c r="CI123" s="53" t="str">
        <f t="shared" si="222"/>
        <v>prop,206,2;pack,1113;pack,1128;pack,1143;pack,1158</v>
      </c>
      <c r="CJ123" s="53" t="str">
        <f t="shared" si="223"/>
        <v>prop,206,2</v>
      </c>
      <c r="CK123" s="53">
        <f t="shared" si="224"/>
        <v>1000</v>
      </c>
      <c r="CL123" s="53" t="str">
        <f t="shared" si="225"/>
        <v>prop,205,5;pack,1113;pack,1128;pack,1143;pack,1158</v>
      </c>
      <c r="CM123" s="53" t="str">
        <f t="shared" si="226"/>
        <v>prop,205,5</v>
      </c>
      <c r="CN123" s="53">
        <f t="shared" si="227"/>
        <v>500</v>
      </c>
      <c r="CO123" s="53" t="str">
        <f>"stage_token,"&amp;INT(价值设定!M84*100)</f>
        <v>stage_token,2220</v>
      </c>
      <c r="CP123" s="53" t="str">
        <f t="shared" si="228"/>
        <v>stage_token,2220</v>
      </c>
      <c r="CQ123" s="53">
        <v>500</v>
      </c>
      <c r="CR123" s="53" t="s">
        <v>2329</v>
      </c>
      <c r="CS123" s="53" t="str">
        <f t="shared" si="229"/>
        <v>cash,110</v>
      </c>
      <c r="CT123" s="53">
        <v>100</v>
      </c>
      <c r="CU123" s="53" t="s">
        <v>2330</v>
      </c>
      <c r="CV123" s="53" t="str">
        <f t="shared" si="230"/>
        <v>prop,704,8</v>
      </c>
      <c r="CW123" s="53">
        <v>100</v>
      </c>
      <c r="CX123" s="53" t="str">
        <f t="shared" si="231"/>
        <v>MCN,4,3,1,1</v>
      </c>
      <c r="CY123" s="177" t="s">
        <v>2431</v>
      </c>
      <c r="CZ123" s="53">
        <f t="shared" si="232"/>
        <v>20</v>
      </c>
      <c r="DA123" s="53" t="str">
        <f t="shared" si="233"/>
        <v>prop,105,1</v>
      </c>
      <c r="DB123" s="53" t="str">
        <f t="shared" si="234"/>
        <v>prop,105,1</v>
      </c>
      <c r="DC123" s="53">
        <f t="shared" si="235"/>
        <v>1500</v>
      </c>
      <c r="DE123" s="53">
        <v>1221</v>
      </c>
      <c r="DF123" s="56" t="str">
        <f t="shared" ref="DF123:DF136" si="237">BM4</f>
        <v>pack,201|20;pack,211|20;pack,221|20;pack,256|20;0|320</v>
      </c>
    </row>
    <row r="124" spans="1:111" x14ac:dyDescent="0.15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40"/>
        <v>coin,6650</v>
      </c>
      <c r="E124" s="53">
        <f t="shared" si="141"/>
        <v>2000</v>
      </c>
      <c r="F124" s="145" t="str">
        <f t="shared" si="142"/>
        <v>MCN,3,3,1,1</v>
      </c>
      <c r="G124" s="177" t="s">
        <v>2429</v>
      </c>
      <c r="H124" s="53">
        <f t="shared" si="143"/>
        <v>2000</v>
      </c>
      <c r="I124" s="53" t="str">
        <f t="shared" si="144"/>
        <v>prop,207,2;pack,1113;pack,1128;pack,1143;pack,1158</v>
      </c>
      <c r="J124" s="53" t="str">
        <f t="shared" si="145"/>
        <v>prop,207,2</v>
      </c>
      <c r="K124" s="53">
        <f t="shared" si="146"/>
        <v>0</v>
      </c>
      <c r="L124" s="53" t="str">
        <f t="shared" si="147"/>
        <v>prop,211,1;pack,1113;pack,1128;pack,1143;pack,1158</v>
      </c>
      <c r="M124" s="53" t="str">
        <f t="shared" si="148"/>
        <v>prop,211,1</v>
      </c>
      <c r="N124" s="53">
        <f t="shared" si="149"/>
        <v>250</v>
      </c>
      <c r="O124" s="53" t="str">
        <f t="shared" si="150"/>
        <v>prop,208,2;pack,1113;pack,1128;pack,1143;pack,1158</v>
      </c>
      <c r="P124" s="53" t="str">
        <f t="shared" si="151"/>
        <v>prop,208,2</v>
      </c>
      <c r="Q124" s="53">
        <f t="shared" si="152"/>
        <v>0</v>
      </c>
      <c r="R124" s="53" t="str">
        <f t="shared" si="153"/>
        <v>prop,212,1;pack,1113;pack,1128;pack,1143;pack,1158</v>
      </c>
      <c r="S124" s="53" t="str">
        <f t="shared" si="154"/>
        <v>prop,212,1</v>
      </c>
      <c r="T124" s="53">
        <f t="shared" si="155"/>
        <v>250</v>
      </c>
      <c r="U124" s="53" t="str">
        <f t="shared" si="156"/>
        <v>prop,209,2;pack,1113;pack,1128;pack,1143;pack,1158</v>
      </c>
      <c r="V124" s="53" t="str">
        <f t="shared" si="157"/>
        <v>prop,209,2</v>
      </c>
      <c r="W124" s="53">
        <f t="shared" si="158"/>
        <v>0</v>
      </c>
      <c r="X124" s="53" t="str">
        <f t="shared" si="159"/>
        <v>prop,213,1;pack,1113;pack,1128;pack,1143;pack,1158</v>
      </c>
      <c r="Y124" s="53" t="str">
        <f t="shared" si="160"/>
        <v>prop,213,1</v>
      </c>
      <c r="Z124" s="53">
        <f t="shared" si="161"/>
        <v>250</v>
      </c>
      <c r="AA124" s="53" t="str">
        <f t="shared" si="162"/>
        <v>prop,210,2;pack,1113;pack,1128;pack,1143;pack,1158</v>
      </c>
      <c r="AB124" s="53" t="str">
        <f t="shared" si="163"/>
        <v>prop,210,2</v>
      </c>
      <c r="AC124" s="53">
        <f t="shared" si="164"/>
        <v>0</v>
      </c>
      <c r="AD124" s="53" t="str">
        <f t="shared" si="165"/>
        <v>prop,214,1;pack,1113;pack,1128;pack,1143;pack,1158</v>
      </c>
      <c r="AE124" s="53" t="str">
        <f t="shared" si="166"/>
        <v>prop,214,1</v>
      </c>
      <c r="AF124" s="53">
        <f t="shared" si="167"/>
        <v>250</v>
      </c>
      <c r="AG124" s="53" t="str">
        <f t="shared" si="168"/>
        <v>prop,301,1</v>
      </c>
      <c r="AH124" s="53" t="str">
        <f t="shared" si="169"/>
        <v>prop,301,1</v>
      </c>
      <c r="AI124" s="53">
        <f t="shared" si="170"/>
        <v>0</v>
      </c>
      <c r="AJ124" s="53" t="str">
        <f t="shared" si="171"/>
        <v>prop,302,1</v>
      </c>
      <c r="AK124" s="53" t="str">
        <f t="shared" si="172"/>
        <v>prop,302,1</v>
      </c>
      <c r="AL124" s="53">
        <f t="shared" si="173"/>
        <v>0</v>
      </c>
      <c r="AM124" s="53" t="str">
        <f t="shared" si="174"/>
        <v>prop,303,1</v>
      </c>
      <c r="AN124" s="53" t="str">
        <f t="shared" si="175"/>
        <v>prop,303,1</v>
      </c>
      <c r="AO124" s="53">
        <f t="shared" si="176"/>
        <v>250</v>
      </c>
      <c r="AP124" s="53" t="str">
        <f t="shared" si="177"/>
        <v>prop,304,1</v>
      </c>
      <c r="AQ124" s="53" t="str">
        <f t="shared" si="178"/>
        <v>prop,304,1</v>
      </c>
      <c r="AR124" s="53">
        <f t="shared" si="179"/>
        <v>0</v>
      </c>
      <c r="AS124" s="53" t="str">
        <f t="shared" si="180"/>
        <v>prop,305,1</v>
      </c>
      <c r="AT124" s="53" t="str">
        <f t="shared" si="181"/>
        <v>prop,305,1</v>
      </c>
      <c r="AU124" s="53">
        <f t="shared" si="182"/>
        <v>0</v>
      </c>
      <c r="AV124" s="53" t="str">
        <f t="shared" si="183"/>
        <v>prop,306,1</v>
      </c>
      <c r="AW124" s="53" t="str">
        <f t="shared" si="184"/>
        <v>prop,306,1</v>
      </c>
      <c r="AX124" s="53">
        <f t="shared" si="185"/>
        <v>250</v>
      </c>
      <c r="AY124" s="53" t="str">
        <f t="shared" si="186"/>
        <v>prop,307,1</v>
      </c>
      <c r="AZ124" s="53" t="str">
        <f t="shared" si="187"/>
        <v>prop,307,1</v>
      </c>
      <c r="BA124" s="53">
        <f t="shared" si="188"/>
        <v>0</v>
      </c>
      <c r="BB124" s="53" t="str">
        <f t="shared" si="189"/>
        <v>prop,308,1</v>
      </c>
      <c r="BC124" s="53" t="str">
        <f t="shared" si="190"/>
        <v>prop,308,1</v>
      </c>
      <c r="BD124" s="53">
        <f t="shared" si="191"/>
        <v>0</v>
      </c>
      <c r="BE124" s="53" t="str">
        <f t="shared" si="192"/>
        <v>prop,309,1</v>
      </c>
      <c r="BF124" s="53" t="str">
        <f t="shared" si="193"/>
        <v>prop,309,1</v>
      </c>
      <c r="BG124" s="53">
        <f t="shared" si="194"/>
        <v>250</v>
      </c>
      <c r="BH124" s="53" t="str">
        <f t="shared" si="195"/>
        <v>prop,310,1</v>
      </c>
      <c r="BI124" s="53" t="str">
        <f t="shared" si="196"/>
        <v>prop,310,1</v>
      </c>
      <c r="BJ124" s="53">
        <f t="shared" si="197"/>
        <v>0</v>
      </c>
      <c r="BK124" s="53" t="str">
        <f t="shared" si="198"/>
        <v>prop,311,1</v>
      </c>
      <c r="BL124" s="53" t="str">
        <f t="shared" si="199"/>
        <v>prop,311,1</v>
      </c>
      <c r="BM124" s="53">
        <f t="shared" si="200"/>
        <v>0</v>
      </c>
      <c r="BN124" s="53" t="str">
        <f t="shared" si="201"/>
        <v>prop,312,1</v>
      </c>
      <c r="BO124" s="53" t="str">
        <f t="shared" si="202"/>
        <v>prop,312,1</v>
      </c>
      <c r="BP124" s="53">
        <f t="shared" si="203"/>
        <v>250</v>
      </c>
      <c r="BQ124" s="53" t="str">
        <f t="shared" si="204"/>
        <v>prop,322,1</v>
      </c>
      <c r="BR124" s="53" t="str">
        <f t="shared" si="205"/>
        <v>prop,322,1</v>
      </c>
      <c r="BS124" s="53">
        <f t="shared" si="206"/>
        <v>0</v>
      </c>
      <c r="BT124" s="53" t="str">
        <f t="shared" si="207"/>
        <v>prop,323,1</v>
      </c>
      <c r="BU124" s="53" t="str">
        <f t="shared" si="208"/>
        <v>prop,323,1</v>
      </c>
      <c r="BV124" s="53">
        <f t="shared" si="209"/>
        <v>1000</v>
      </c>
      <c r="BW124" s="53" t="str">
        <f t="shared" si="210"/>
        <v>prop,313,1</v>
      </c>
      <c r="BX124" s="53" t="str">
        <f t="shared" si="211"/>
        <v>prop,313,1</v>
      </c>
      <c r="BY124" s="53">
        <f t="shared" si="212"/>
        <v>0</v>
      </c>
      <c r="BZ124" s="53" t="str">
        <f t="shared" si="213"/>
        <v>prop,314,1</v>
      </c>
      <c r="CA124" s="53" t="str">
        <f t="shared" si="214"/>
        <v>prop,314,1</v>
      </c>
      <c r="CB124" s="53">
        <f t="shared" si="215"/>
        <v>0</v>
      </c>
      <c r="CC124" s="53" t="str">
        <f t="shared" si="216"/>
        <v>prop,316,1</v>
      </c>
      <c r="CD124" s="53" t="str">
        <f t="shared" si="217"/>
        <v>prop,316,1</v>
      </c>
      <c r="CE124" s="53">
        <f t="shared" si="218"/>
        <v>0</v>
      </c>
      <c r="CF124" s="53" t="str">
        <f t="shared" si="219"/>
        <v>prop,317,1</v>
      </c>
      <c r="CG124" s="53" t="str">
        <f t="shared" si="220"/>
        <v>prop,317,1</v>
      </c>
      <c r="CH124" s="53">
        <f t="shared" si="221"/>
        <v>0</v>
      </c>
      <c r="CI124" s="53" t="str">
        <f t="shared" si="222"/>
        <v>prop,206,2;pack,1113;pack,1128;pack,1143;pack,1158</v>
      </c>
      <c r="CJ124" s="53" t="str">
        <f t="shared" si="223"/>
        <v>prop,206,2</v>
      </c>
      <c r="CK124" s="53">
        <f t="shared" si="224"/>
        <v>1000</v>
      </c>
      <c r="CL124" s="53" t="str">
        <f t="shared" si="225"/>
        <v>prop,205,5;pack,1113;pack,1128;pack,1143;pack,1158</v>
      </c>
      <c r="CM124" s="53" t="str">
        <f t="shared" si="226"/>
        <v>prop,205,5</v>
      </c>
      <c r="CN124" s="53">
        <f t="shared" si="227"/>
        <v>500</v>
      </c>
      <c r="CO124" s="53" t="str">
        <f>"stage_token,"&amp;INT(价值设定!M85*100)</f>
        <v>stage_token,2230</v>
      </c>
      <c r="CP124" s="53" t="str">
        <f t="shared" si="228"/>
        <v>stage_token,2230</v>
      </c>
      <c r="CQ124" s="53">
        <v>500</v>
      </c>
      <c r="CR124" s="53" t="s">
        <v>2329</v>
      </c>
      <c r="CS124" s="53" t="str">
        <f t="shared" si="229"/>
        <v>cash,110</v>
      </c>
      <c r="CT124" s="53">
        <v>100</v>
      </c>
      <c r="CU124" s="53" t="s">
        <v>2330</v>
      </c>
      <c r="CV124" s="53" t="str">
        <f t="shared" si="230"/>
        <v>prop,704,8</v>
      </c>
      <c r="CW124" s="53">
        <v>100</v>
      </c>
      <c r="CX124" s="53" t="str">
        <f t="shared" si="231"/>
        <v>MCN,4,3,1,1</v>
      </c>
      <c r="CY124" s="177" t="s">
        <v>2431</v>
      </c>
      <c r="CZ124" s="53">
        <f t="shared" si="232"/>
        <v>20</v>
      </c>
      <c r="DA124" s="53" t="str">
        <f t="shared" si="233"/>
        <v>prop,105,1</v>
      </c>
      <c r="DB124" s="53" t="str">
        <f t="shared" si="234"/>
        <v>prop,105,1</v>
      </c>
      <c r="DC124" s="53">
        <f t="shared" si="235"/>
        <v>1500</v>
      </c>
      <c r="DE124" s="53">
        <v>1222</v>
      </c>
      <c r="DF124" s="56" t="str">
        <f t="shared" si="237"/>
        <v>pack,226|20;pack,236|20;pack,246|20;pack,266|20;0|320</v>
      </c>
    </row>
    <row r="125" spans="1:111" x14ac:dyDescent="0.15">
      <c r="A125" s="53">
        <f>怪物产出!A87</f>
        <v>84</v>
      </c>
      <c r="B125" s="53">
        <f>怪物产出!B87</f>
        <v>15</v>
      </c>
      <c r="C125" s="50" t="str">
        <f>价值设定!P86</f>
        <v>coin,6700</v>
      </c>
      <c r="D125" s="53" t="str">
        <f t="shared" si="140"/>
        <v>coin,6700</v>
      </c>
      <c r="E125" s="53">
        <f t="shared" si="141"/>
        <v>2000</v>
      </c>
      <c r="F125" s="145" t="str">
        <f t="shared" si="142"/>
        <v>MCN,3,3,1,1</v>
      </c>
      <c r="G125" s="177" t="s">
        <v>2429</v>
      </c>
      <c r="H125" s="53">
        <f t="shared" si="143"/>
        <v>2000</v>
      </c>
      <c r="I125" s="53" t="str">
        <f t="shared" si="144"/>
        <v>prop,207,2;pack,1114;pack,1129;pack,1144;pack,1159</v>
      </c>
      <c r="J125" s="53" t="str">
        <f t="shared" si="145"/>
        <v>prop,207,2</v>
      </c>
      <c r="K125" s="53">
        <f t="shared" si="146"/>
        <v>0</v>
      </c>
      <c r="L125" s="53" t="str">
        <f t="shared" si="147"/>
        <v>prop,211,1;pack,1114;pack,1129;pack,1144;pack,1159</v>
      </c>
      <c r="M125" s="53" t="str">
        <f t="shared" si="148"/>
        <v>prop,211,1</v>
      </c>
      <c r="N125" s="53">
        <f t="shared" si="149"/>
        <v>250</v>
      </c>
      <c r="O125" s="53" t="str">
        <f t="shared" si="150"/>
        <v>prop,208,2;pack,1114;pack,1129;pack,1144;pack,1159</v>
      </c>
      <c r="P125" s="53" t="str">
        <f t="shared" si="151"/>
        <v>prop,208,2</v>
      </c>
      <c r="Q125" s="53">
        <f t="shared" si="152"/>
        <v>0</v>
      </c>
      <c r="R125" s="53" t="str">
        <f t="shared" si="153"/>
        <v>prop,212,1;pack,1114;pack,1129;pack,1144;pack,1159</v>
      </c>
      <c r="S125" s="53" t="str">
        <f t="shared" si="154"/>
        <v>prop,212,1</v>
      </c>
      <c r="T125" s="53">
        <f t="shared" si="155"/>
        <v>250</v>
      </c>
      <c r="U125" s="53" t="str">
        <f t="shared" si="156"/>
        <v>prop,209,2;pack,1114;pack,1129;pack,1144;pack,1159</v>
      </c>
      <c r="V125" s="53" t="str">
        <f t="shared" si="157"/>
        <v>prop,209,2</v>
      </c>
      <c r="W125" s="53">
        <f t="shared" si="158"/>
        <v>0</v>
      </c>
      <c r="X125" s="53" t="str">
        <f t="shared" si="159"/>
        <v>prop,213,1;pack,1114;pack,1129;pack,1144;pack,1159</v>
      </c>
      <c r="Y125" s="53" t="str">
        <f t="shared" si="160"/>
        <v>prop,213,1</v>
      </c>
      <c r="Z125" s="53">
        <f t="shared" si="161"/>
        <v>250</v>
      </c>
      <c r="AA125" s="53" t="str">
        <f t="shared" si="162"/>
        <v>prop,210,2;pack,1114;pack,1129;pack,1144;pack,1159</v>
      </c>
      <c r="AB125" s="53" t="str">
        <f t="shared" si="163"/>
        <v>prop,210,2</v>
      </c>
      <c r="AC125" s="53">
        <f t="shared" si="164"/>
        <v>0</v>
      </c>
      <c r="AD125" s="53" t="str">
        <f t="shared" si="165"/>
        <v>prop,214,1;pack,1114;pack,1129;pack,1144;pack,1159</v>
      </c>
      <c r="AE125" s="53" t="str">
        <f t="shared" si="166"/>
        <v>prop,214,1</v>
      </c>
      <c r="AF125" s="53">
        <f t="shared" si="167"/>
        <v>250</v>
      </c>
      <c r="AG125" s="53" t="str">
        <f t="shared" si="168"/>
        <v>prop,301,1</v>
      </c>
      <c r="AH125" s="53" t="str">
        <f t="shared" si="169"/>
        <v>prop,301,1</v>
      </c>
      <c r="AI125" s="53">
        <f t="shared" si="170"/>
        <v>0</v>
      </c>
      <c r="AJ125" s="53" t="str">
        <f t="shared" si="171"/>
        <v>prop,302,1</v>
      </c>
      <c r="AK125" s="53" t="str">
        <f t="shared" si="172"/>
        <v>prop,302,1</v>
      </c>
      <c r="AL125" s="53">
        <f t="shared" si="173"/>
        <v>0</v>
      </c>
      <c r="AM125" s="53" t="str">
        <f t="shared" si="174"/>
        <v>prop,303,1</v>
      </c>
      <c r="AN125" s="53" t="str">
        <f t="shared" si="175"/>
        <v>prop,303,1</v>
      </c>
      <c r="AO125" s="53">
        <f t="shared" si="176"/>
        <v>250</v>
      </c>
      <c r="AP125" s="53" t="str">
        <f t="shared" si="177"/>
        <v>prop,304,1</v>
      </c>
      <c r="AQ125" s="53" t="str">
        <f t="shared" si="178"/>
        <v>prop,304,1</v>
      </c>
      <c r="AR125" s="53">
        <f t="shared" si="179"/>
        <v>0</v>
      </c>
      <c r="AS125" s="53" t="str">
        <f t="shared" si="180"/>
        <v>prop,305,1</v>
      </c>
      <c r="AT125" s="53" t="str">
        <f t="shared" si="181"/>
        <v>prop,305,1</v>
      </c>
      <c r="AU125" s="53">
        <f t="shared" si="182"/>
        <v>0</v>
      </c>
      <c r="AV125" s="53" t="str">
        <f t="shared" si="183"/>
        <v>prop,306,1</v>
      </c>
      <c r="AW125" s="53" t="str">
        <f t="shared" si="184"/>
        <v>prop,306,1</v>
      </c>
      <c r="AX125" s="53">
        <f t="shared" si="185"/>
        <v>250</v>
      </c>
      <c r="AY125" s="53" t="str">
        <f t="shared" si="186"/>
        <v>prop,307,1</v>
      </c>
      <c r="AZ125" s="53" t="str">
        <f t="shared" si="187"/>
        <v>prop,307,1</v>
      </c>
      <c r="BA125" s="53">
        <f t="shared" si="188"/>
        <v>0</v>
      </c>
      <c r="BB125" s="53" t="str">
        <f t="shared" si="189"/>
        <v>prop,308,1</v>
      </c>
      <c r="BC125" s="53" t="str">
        <f t="shared" si="190"/>
        <v>prop,308,1</v>
      </c>
      <c r="BD125" s="53">
        <f t="shared" si="191"/>
        <v>0</v>
      </c>
      <c r="BE125" s="53" t="str">
        <f t="shared" si="192"/>
        <v>prop,309,1</v>
      </c>
      <c r="BF125" s="53" t="str">
        <f t="shared" si="193"/>
        <v>prop,309,1</v>
      </c>
      <c r="BG125" s="53">
        <f t="shared" si="194"/>
        <v>250</v>
      </c>
      <c r="BH125" s="53" t="str">
        <f t="shared" si="195"/>
        <v>prop,310,1</v>
      </c>
      <c r="BI125" s="53" t="str">
        <f t="shared" si="196"/>
        <v>prop,310,1</v>
      </c>
      <c r="BJ125" s="53">
        <f t="shared" si="197"/>
        <v>0</v>
      </c>
      <c r="BK125" s="53" t="str">
        <f t="shared" si="198"/>
        <v>prop,311,1</v>
      </c>
      <c r="BL125" s="53" t="str">
        <f t="shared" si="199"/>
        <v>prop,311,1</v>
      </c>
      <c r="BM125" s="53">
        <f t="shared" si="200"/>
        <v>0</v>
      </c>
      <c r="BN125" s="53" t="str">
        <f t="shared" si="201"/>
        <v>prop,312,1</v>
      </c>
      <c r="BO125" s="53" t="str">
        <f t="shared" si="202"/>
        <v>prop,312,1</v>
      </c>
      <c r="BP125" s="53">
        <f t="shared" si="203"/>
        <v>250</v>
      </c>
      <c r="BQ125" s="53" t="str">
        <f t="shared" si="204"/>
        <v>prop,322,1</v>
      </c>
      <c r="BR125" s="53" t="str">
        <f t="shared" si="205"/>
        <v>prop,322,1</v>
      </c>
      <c r="BS125" s="53">
        <f t="shared" si="206"/>
        <v>0</v>
      </c>
      <c r="BT125" s="53" t="str">
        <f t="shared" si="207"/>
        <v>prop,323,1</v>
      </c>
      <c r="BU125" s="53" t="str">
        <f t="shared" si="208"/>
        <v>prop,323,1</v>
      </c>
      <c r="BV125" s="53">
        <f t="shared" si="209"/>
        <v>1000</v>
      </c>
      <c r="BW125" s="53" t="str">
        <f t="shared" si="210"/>
        <v>prop,313,1</v>
      </c>
      <c r="BX125" s="53" t="str">
        <f t="shared" si="211"/>
        <v>prop,313,1</v>
      </c>
      <c r="BY125" s="53">
        <f t="shared" si="212"/>
        <v>0</v>
      </c>
      <c r="BZ125" s="53" t="str">
        <f t="shared" si="213"/>
        <v>prop,314,1</v>
      </c>
      <c r="CA125" s="53" t="str">
        <f t="shared" si="214"/>
        <v>prop,314,1</v>
      </c>
      <c r="CB125" s="53">
        <f t="shared" si="215"/>
        <v>0</v>
      </c>
      <c r="CC125" s="53" t="str">
        <f t="shared" si="216"/>
        <v>prop,316,1</v>
      </c>
      <c r="CD125" s="53" t="str">
        <f t="shared" si="217"/>
        <v>prop,316,1</v>
      </c>
      <c r="CE125" s="53">
        <f t="shared" si="218"/>
        <v>0</v>
      </c>
      <c r="CF125" s="53" t="str">
        <f t="shared" si="219"/>
        <v>prop,317,1</v>
      </c>
      <c r="CG125" s="53" t="str">
        <f t="shared" si="220"/>
        <v>prop,317,1</v>
      </c>
      <c r="CH125" s="53">
        <f t="shared" si="221"/>
        <v>0</v>
      </c>
      <c r="CI125" s="53" t="str">
        <f t="shared" si="222"/>
        <v>prop,206,2;pack,1114;pack,1129;pack,1144;pack,1159</v>
      </c>
      <c r="CJ125" s="53" t="str">
        <f t="shared" si="223"/>
        <v>prop,206,2</v>
      </c>
      <c r="CK125" s="53">
        <f t="shared" si="224"/>
        <v>1000</v>
      </c>
      <c r="CL125" s="53" t="str">
        <f t="shared" si="225"/>
        <v>prop,205,5;pack,1114;pack,1129;pack,1144;pack,1159</v>
      </c>
      <c r="CM125" s="53" t="str">
        <f t="shared" si="226"/>
        <v>prop,205,5</v>
      </c>
      <c r="CN125" s="53">
        <f t="shared" si="227"/>
        <v>500</v>
      </c>
      <c r="CO125" s="53" t="str">
        <f>"stage_token,"&amp;INT(价值设定!M86*100)</f>
        <v>stage_token,2240</v>
      </c>
      <c r="CP125" s="53" t="str">
        <f t="shared" si="228"/>
        <v>stage_token,2240</v>
      </c>
      <c r="CQ125" s="53">
        <v>500</v>
      </c>
      <c r="CR125" s="53" t="s">
        <v>2329</v>
      </c>
      <c r="CS125" s="53" t="str">
        <f t="shared" si="229"/>
        <v>cash,110</v>
      </c>
      <c r="CT125" s="53">
        <v>100</v>
      </c>
      <c r="CU125" s="53" t="s">
        <v>2330</v>
      </c>
      <c r="CV125" s="53" t="str">
        <f t="shared" si="230"/>
        <v>prop,704,8</v>
      </c>
      <c r="CW125" s="53">
        <v>100</v>
      </c>
      <c r="CX125" s="53" t="str">
        <f t="shared" si="231"/>
        <v>MCN,4,3,1,1</v>
      </c>
      <c r="CY125" s="177" t="s">
        <v>2431</v>
      </c>
      <c r="CZ125" s="53">
        <f t="shared" si="232"/>
        <v>30</v>
      </c>
      <c r="DA125" s="53" t="str">
        <f t="shared" si="233"/>
        <v>prop,105,1</v>
      </c>
      <c r="DB125" s="53" t="str">
        <f t="shared" si="234"/>
        <v>prop,105,1</v>
      </c>
      <c r="DC125" s="53">
        <f t="shared" si="235"/>
        <v>1500</v>
      </c>
      <c r="DE125" s="53">
        <v>1223</v>
      </c>
      <c r="DF125" s="56" t="str">
        <f t="shared" si="237"/>
        <v>pack,251|20;pack,261|20;pack,271|20;0|240</v>
      </c>
    </row>
    <row r="126" spans="1:111" x14ac:dyDescent="0.15">
      <c r="A126" s="53">
        <f>怪物产出!A88</f>
        <v>85</v>
      </c>
      <c r="B126" s="53">
        <f>怪物产出!B88</f>
        <v>15</v>
      </c>
      <c r="C126" s="50" t="str">
        <f>价值设定!P87</f>
        <v>coin,6750</v>
      </c>
      <c r="D126" s="53" t="str">
        <f t="shared" si="140"/>
        <v>coin,6750</v>
      </c>
      <c r="E126" s="53">
        <f t="shared" si="141"/>
        <v>2000</v>
      </c>
      <c r="F126" s="145" t="str">
        <f t="shared" si="142"/>
        <v>MCN,3,3,1,1</v>
      </c>
      <c r="G126" s="177" t="s">
        <v>2429</v>
      </c>
      <c r="H126" s="53">
        <f t="shared" si="143"/>
        <v>2000</v>
      </c>
      <c r="I126" s="53" t="str">
        <f t="shared" si="144"/>
        <v>prop,207,2;pack,1114;pack,1129;pack,1144;pack,1159</v>
      </c>
      <c r="J126" s="53" t="str">
        <f t="shared" si="145"/>
        <v>prop,207,2</v>
      </c>
      <c r="K126" s="53">
        <f t="shared" si="146"/>
        <v>0</v>
      </c>
      <c r="L126" s="53" t="str">
        <f t="shared" si="147"/>
        <v>prop,211,1;pack,1114;pack,1129;pack,1144;pack,1159</v>
      </c>
      <c r="M126" s="53" t="str">
        <f t="shared" si="148"/>
        <v>prop,211,1</v>
      </c>
      <c r="N126" s="53">
        <f t="shared" si="149"/>
        <v>250</v>
      </c>
      <c r="O126" s="53" t="str">
        <f t="shared" si="150"/>
        <v>prop,208,2;pack,1114;pack,1129;pack,1144;pack,1159</v>
      </c>
      <c r="P126" s="53" t="str">
        <f t="shared" si="151"/>
        <v>prop,208,2</v>
      </c>
      <c r="Q126" s="53">
        <f t="shared" si="152"/>
        <v>0</v>
      </c>
      <c r="R126" s="53" t="str">
        <f t="shared" si="153"/>
        <v>prop,212,1;pack,1114;pack,1129;pack,1144;pack,1159</v>
      </c>
      <c r="S126" s="53" t="str">
        <f t="shared" si="154"/>
        <v>prop,212,1</v>
      </c>
      <c r="T126" s="53">
        <f t="shared" si="155"/>
        <v>250</v>
      </c>
      <c r="U126" s="53" t="str">
        <f t="shared" si="156"/>
        <v>prop,209,2;pack,1114;pack,1129;pack,1144;pack,1159</v>
      </c>
      <c r="V126" s="53" t="str">
        <f t="shared" si="157"/>
        <v>prop,209,2</v>
      </c>
      <c r="W126" s="53">
        <f t="shared" si="158"/>
        <v>0</v>
      </c>
      <c r="X126" s="53" t="str">
        <f t="shared" si="159"/>
        <v>prop,213,1;pack,1114;pack,1129;pack,1144;pack,1159</v>
      </c>
      <c r="Y126" s="53" t="str">
        <f t="shared" si="160"/>
        <v>prop,213,1</v>
      </c>
      <c r="Z126" s="53">
        <f t="shared" si="161"/>
        <v>250</v>
      </c>
      <c r="AA126" s="53" t="str">
        <f t="shared" si="162"/>
        <v>prop,210,2;pack,1114;pack,1129;pack,1144;pack,1159</v>
      </c>
      <c r="AB126" s="53" t="str">
        <f t="shared" si="163"/>
        <v>prop,210,2</v>
      </c>
      <c r="AC126" s="53">
        <f t="shared" si="164"/>
        <v>0</v>
      </c>
      <c r="AD126" s="53" t="str">
        <f t="shared" si="165"/>
        <v>prop,214,1;pack,1114;pack,1129;pack,1144;pack,1159</v>
      </c>
      <c r="AE126" s="53" t="str">
        <f t="shared" si="166"/>
        <v>prop,214,1</v>
      </c>
      <c r="AF126" s="53">
        <f t="shared" si="167"/>
        <v>250</v>
      </c>
      <c r="AG126" s="53" t="str">
        <f t="shared" si="168"/>
        <v>prop,301,1</v>
      </c>
      <c r="AH126" s="53" t="str">
        <f t="shared" si="169"/>
        <v>prop,301,1</v>
      </c>
      <c r="AI126" s="53">
        <f t="shared" si="170"/>
        <v>0</v>
      </c>
      <c r="AJ126" s="53" t="str">
        <f t="shared" si="171"/>
        <v>prop,302,1</v>
      </c>
      <c r="AK126" s="53" t="str">
        <f t="shared" si="172"/>
        <v>prop,302,1</v>
      </c>
      <c r="AL126" s="53">
        <f t="shared" si="173"/>
        <v>0</v>
      </c>
      <c r="AM126" s="53" t="str">
        <f t="shared" si="174"/>
        <v>prop,303,1</v>
      </c>
      <c r="AN126" s="53" t="str">
        <f t="shared" si="175"/>
        <v>prop,303,1</v>
      </c>
      <c r="AO126" s="53">
        <f t="shared" si="176"/>
        <v>250</v>
      </c>
      <c r="AP126" s="53" t="str">
        <f t="shared" si="177"/>
        <v>prop,304,1</v>
      </c>
      <c r="AQ126" s="53" t="str">
        <f t="shared" si="178"/>
        <v>prop,304,1</v>
      </c>
      <c r="AR126" s="53">
        <f t="shared" si="179"/>
        <v>0</v>
      </c>
      <c r="AS126" s="53" t="str">
        <f t="shared" si="180"/>
        <v>prop,305,1</v>
      </c>
      <c r="AT126" s="53" t="str">
        <f t="shared" si="181"/>
        <v>prop,305,1</v>
      </c>
      <c r="AU126" s="53">
        <f t="shared" si="182"/>
        <v>0</v>
      </c>
      <c r="AV126" s="53" t="str">
        <f t="shared" si="183"/>
        <v>prop,306,1</v>
      </c>
      <c r="AW126" s="53" t="str">
        <f t="shared" si="184"/>
        <v>prop,306,1</v>
      </c>
      <c r="AX126" s="53">
        <f t="shared" si="185"/>
        <v>250</v>
      </c>
      <c r="AY126" s="53" t="str">
        <f t="shared" si="186"/>
        <v>prop,307,1</v>
      </c>
      <c r="AZ126" s="53" t="str">
        <f t="shared" si="187"/>
        <v>prop,307,1</v>
      </c>
      <c r="BA126" s="53">
        <f t="shared" si="188"/>
        <v>0</v>
      </c>
      <c r="BB126" s="53" t="str">
        <f t="shared" si="189"/>
        <v>prop,308,1</v>
      </c>
      <c r="BC126" s="53" t="str">
        <f t="shared" si="190"/>
        <v>prop,308,1</v>
      </c>
      <c r="BD126" s="53">
        <f t="shared" si="191"/>
        <v>0</v>
      </c>
      <c r="BE126" s="53" t="str">
        <f t="shared" si="192"/>
        <v>prop,309,1</v>
      </c>
      <c r="BF126" s="53" t="str">
        <f t="shared" si="193"/>
        <v>prop,309,1</v>
      </c>
      <c r="BG126" s="53">
        <f t="shared" si="194"/>
        <v>250</v>
      </c>
      <c r="BH126" s="53" t="str">
        <f t="shared" si="195"/>
        <v>prop,310,1</v>
      </c>
      <c r="BI126" s="53" t="str">
        <f t="shared" si="196"/>
        <v>prop,310,1</v>
      </c>
      <c r="BJ126" s="53">
        <f t="shared" si="197"/>
        <v>0</v>
      </c>
      <c r="BK126" s="53" t="str">
        <f t="shared" si="198"/>
        <v>prop,311,1</v>
      </c>
      <c r="BL126" s="53" t="str">
        <f t="shared" si="199"/>
        <v>prop,311,1</v>
      </c>
      <c r="BM126" s="53">
        <f t="shared" si="200"/>
        <v>0</v>
      </c>
      <c r="BN126" s="53" t="str">
        <f t="shared" si="201"/>
        <v>prop,312,1</v>
      </c>
      <c r="BO126" s="53" t="str">
        <f t="shared" si="202"/>
        <v>prop,312,1</v>
      </c>
      <c r="BP126" s="53">
        <f t="shared" si="203"/>
        <v>250</v>
      </c>
      <c r="BQ126" s="53" t="str">
        <f t="shared" si="204"/>
        <v>prop,322,1</v>
      </c>
      <c r="BR126" s="53" t="str">
        <f t="shared" si="205"/>
        <v>prop,322,1</v>
      </c>
      <c r="BS126" s="53">
        <f t="shared" si="206"/>
        <v>0</v>
      </c>
      <c r="BT126" s="53" t="str">
        <f t="shared" si="207"/>
        <v>prop,323,1</v>
      </c>
      <c r="BU126" s="53" t="str">
        <f t="shared" si="208"/>
        <v>prop,323,1</v>
      </c>
      <c r="BV126" s="53">
        <f t="shared" si="209"/>
        <v>1000</v>
      </c>
      <c r="BW126" s="53" t="str">
        <f t="shared" si="210"/>
        <v>prop,313,1</v>
      </c>
      <c r="BX126" s="53" t="str">
        <f t="shared" si="211"/>
        <v>prop,313,1</v>
      </c>
      <c r="BY126" s="53">
        <f t="shared" si="212"/>
        <v>0</v>
      </c>
      <c r="BZ126" s="53" t="str">
        <f t="shared" si="213"/>
        <v>prop,314,1</v>
      </c>
      <c r="CA126" s="53" t="str">
        <f t="shared" si="214"/>
        <v>prop,314,1</v>
      </c>
      <c r="CB126" s="53">
        <f t="shared" si="215"/>
        <v>0</v>
      </c>
      <c r="CC126" s="53" t="str">
        <f t="shared" si="216"/>
        <v>prop,316,1</v>
      </c>
      <c r="CD126" s="53" t="str">
        <f t="shared" si="217"/>
        <v>prop,316,1</v>
      </c>
      <c r="CE126" s="53">
        <f t="shared" si="218"/>
        <v>0</v>
      </c>
      <c r="CF126" s="53" t="str">
        <f t="shared" si="219"/>
        <v>prop,317,1</v>
      </c>
      <c r="CG126" s="53" t="str">
        <f t="shared" si="220"/>
        <v>prop,317,1</v>
      </c>
      <c r="CH126" s="53">
        <f t="shared" si="221"/>
        <v>0</v>
      </c>
      <c r="CI126" s="53" t="str">
        <f t="shared" si="222"/>
        <v>prop,206,2;pack,1114;pack,1129;pack,1144;pack,1159</v>
      </c>
      <c r="CJ126" s="53" t="str">
        <f t="shared" si="223"/>
        <v>prop,206,2</v>
      </c>
      <c r="CK126" s="53">
        <f t="shared" si="224"/>
        <v>1000</v>
      </c>
      <c r="CL126" s="53" t="str">
        <f t="shared" si="225"/>
        <v>prop,205,5;pack,1114;pack,1129;pack,1144;pack,1159</v>
      </c>
      <c r="CM126" s="53" t="str">
        <f t="shared" si="226"/>
        <v>prop,205,5</v>
      </c>
      <c r="CN126" s="53">
        <f t="shared" si="227"/>
        <v>500</v>
      </c>
      <c r="CO126" s="53" t="str">
        <f>"stage_token,"&amp;INT(价值设定!M87*100)</f>
        <v>stage_token,2250</v>
      </c>
      <c r="CP126" s="53" t="str">
        <f t="shared" si="228"/>
        <v>stage_token,2250</v>
      </c>
      <c r="CQ126" s="53">
        <v>500</v>
      </c>
      <c r="CR126" s="53" t="s">
        <v>2329</v>
      </c>
      <c r="CS126" s="53" t="str">
        <f t="shared" si="229"/>
        <v>cash,110</v>
      </c>
      <c r="CT126" s="53">
        <v>100</v>
      </c>
      <c r="CU126" s="53" t="s">
        <v>2330</v>
      </c>
      <c r="CV126" s="53" t="str">
        <f t="shared" si="230"/>
        <v>prop,704,8</v>
      </c>
      <c r="CW126" s="53">
        <v>100</v>
      </c>
      <c r="CX126" s="53" t="str">
        <f t="shared" si="231"/>
        <v>MCN,4,3,1,1</v>
      </c>
      <c r="CY126" s="177" t="s">
        <v>2431</v>
      </c>
      <c r="CZ126" s="53">
        <f t="shared" si="232"/>
        <v>30</v>
      </c>
      <c r="DA126" s="53" t="str">
        <f t="shared" si="233"/>
        <v>prop,105,1</v>
      </c>
      <c r="DB126" s="53" t="str">
        <f t="shared" si="234"/>
        <v>prop,105,1</v>
      </c>
      <c r="DC126" s="53">
        <f t="shared" si="235"/>
        <v>1500</v>
      </c>
      <c r="DE126" s="53">
        <v>1224</v>
      </c>
      <c r="DF126" s="56" t="str">
        <f t="shared" si="237"/>
        <v>pack,206|20;pack,216|20;pack,231|20;pack,241|20;0|320</v>
      </c>
    </row>
    <row r="127" spans="1:111" x14ac:dyDescent="0.15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40"/>
        <v>coin,6800</v>
      </c>
      <c r="E127" s="53">
        <f t="shared" si="141"/>
        <v>2000</v>
      </c>
      <c r="F127" s="145" t="str">
        <f t="shared" si="142"/>
        <v>MCN,3,3,1,1</v>
      </c>
      <c r="G127" s="177" t="s">
        <v>2429</v>
      </c>
      <c r="H127" s="53">
        <f t="shared" si="143"/>
        <v>2000</v>
      </c>
      <c r="I127" s="53" t="str">
        <f t="shared" si="144"/>
        <v>prop,207,2;pack,1114;pack,1129;pack,1144;pack,1159</v>
      </c>
      <c r="J127" s="53" t="str">
        <f t="shared" si="145"/>
        <v>prop,207,2</v>
      </c>
      <c r="K127" s="53">
        <f t="shared" si="146"/>
        <v>0</v>
      </c>
      <c r="L127" s="53" t="str">
        <f t="shared" si="147"/>
        <v>prop,211,1;pack,1114;pack,1129;pack,1144;pack,1159</v>
      </c>
      <c r="M127" s="53" t="str">
        <f t="shared" si="148"/>
        <v>prop,211,1</v>
      </c>
      <c r="N127" s="53">
        <f t="shared" si="149"/>
        <v>250</v>
      </c>
      <c r="O127" s="53" t="str">
        <f t="shared" si="150"/>
        <v>prop,208,2;pack,1114;pack,1129;pack,1144;pack,1159</v>
      </c>
      <c r="P127" s="53" t="str">
        <f t="shared" si="151"/>
        <v>prop,208,2</v>
      </c>
      <c r="Q127" s="53">
        <f t="shared" si="152"/>
        <v>0</v>
      </c>
      <c r="R127" s="53" t="str">
        <f t="shared" si="153"/>
        <v>prop,212,1;pack,1114;pack,1129;pack,1144;pack,1159</v>
      </c>
      <c r="S127" s="53" t="str">
        <f t="shared" si="154"/>
        <v>prop,212,1</v>
      </c>
      <c r="T127" s="53">
        <f t="shared" si="155"/>
        <v>250</v>
      </c>
      <c r="U127" s="53" t="str">
        <f t="shared" si="156"/>
        <v>prop,209,2;pack,1114;pack,1129;pack,1144;pack,1159</v>
      </c>
      <c r="V127" s="53" t="str">
        <f t="shared" si="157"/>
        <v>prop,209,2</v>
      </c>
      <c r="W127" s="53">
        <f t="shared" si="158"/>
        <v>0</v>
      </c>
      <c r="X127" s="53" t="str">
        <f t="shared" si="159"/>
        <v>prop,213,1;pack,1114;pack,1129;pack,1144;pack,1159</v>
      </c>
      <c r="Y127" s="53" t="str">
        <f t="shared" si="160"/>
        <v>prop,213,1</v>
      </c>
      <c r="Z127" s="53">
        <f t="shared" si="161"/>
        <v>250</v>
      </c>
      <c r="AA127" s="53" t="str">
        <f t="shared" si="162"/>
        <v>prop,210,2;pack,1114;pack,1129;pack,1144;pack,1159</v>
      </c>
      <c r="AB127" s="53" t="str">
        <f t="shared" si="163"/>
        <v>prop,210,2</v>
      </c>
      <c r="AC127" s="53">
        <f t="shared" si="164"/>
        <v>0</v>
      </c>
      <c r="AD127" s="53" t="str">
        <f t="shared" si="165"/>
        <v>prop,214,1;pack,1114;pack,1129;pack,1144;pack,1159</v>
      </c>
      <c r="AE127" s="53" t="str">
        <f t="shared" si="166"/>
        <v>prop,214,1</v>
      </c>
      <c r="AF127" s="53">
        <f t="shared" si="167"/>
        <v>250</v>
      </c>
      <c r="AG127" s="53" t="str">
        <f t="shared" si="168"/>
        <v>prop,301,1</v>
      </c>
      <c r="AH127" s="53" t="str">
        <f t="shared" si="169"/>
        <v>prop,301,1</v>
      </c>
      <c r="AI127" s="53">
        <f t="shared" si="170"/>
        <v>0</v>
      </c>
      <c r="AJ127" s="53" t="str">
        <f t="shared" si="171"/>
        <v>prop,302,1</v>
      </c>
      <c r="AK127" s="53" t="str">
        <f t="shared" si="172"/>
        <v>prop,302,1</v>
      </c>
      <c r="AL127" s="53">
        <f t="shared" si="173"/>
        <v>0</v>
      </c>
      <c r="AM127" s="53" t="str">
        <f t="shared" si="174"/>
        <v>prop,303,1</v>
      </c>
      <c r="AN127" s="53" t="str">
        <f t="shared" si="175"/>
        <v>prop,303,1</v>
      </c>
      <c r="AO127" s="53">
        <f t="shared" si="176"/>
        <v>250</v>
      </c>
      <c r="AP127" s="53" t="str">
        <f t="shared" si="177"/>
        <v>prop,304,1</v>
      </c>
      <c r="AQ127" s="53" t="str">
        <f t="shared" si="178"/>
        <v>prop,304,1</v>
      </c>
      <c r="AR127" s="53">
        <f t="shared" si="179"/>
        <v>0</v>
      </c>
      <c r="AS127" s="53" t="str">
        <f t="shared" si="180"/>
        <v>prop,305,1</v>
      </c>
      <c r="AT127" s="53" t="str">
        <f t="shared" si="181"/>
        <v>prop,305,1</v>
      </c>
      <c r="AU127" s="53">
        <f t="shared" si="182"/>
        <v>0</v>
      </c>
      <c r="AV127" s="53" t="str">
        <f t="shared" si="183"/>
        <v>prop,306,1</v>
      </c>
      <c r="AW127" s="53" t="str">
        <f t="shared" si="184"/>
        <v>prop,306,1</v>
      </c>
      <c r="AX127" s="53">
        <f t="shared" si="185"/>
        <v>250</v>
      </c>
      <c r="AY127" s="53" t="str">
        <f t="shared" si="186"/>
        <v>prop,307,1</v>
      </c>
      <c r="AZ127" s="53" t="str">
        <f t="shared" si="187"/>
        <v>prop,307,1</v>
      </c>
      <c r="BA127" s="53">
        <f t="shared" si="188"/>
        <v>0</v>
      </c>
      <c r="BB127" s="53" t="str">
        <f t="shared" si="189"/>
        <v>prop,308,1</v>
      </c>
      <c r="BC127" s="53" t="str">
        <f t="shared" si="190"/>
        <v>prop,308,1</v>
      </c>
      <c r="BD127" s="53">
        <f t="shared" si="191"/>
        <v>0</v>
      </c>
      <c r="BE127" s="53" t="str">
        <f t="shared" si="192"/>
        <v>prop,309,1</v>
      </c>
      <c r="BF127" s="53" t="str">
        <f t="shared" si="193"/>
        <v>prop,309,1</v>
      </c>
      <c r="BG127" s="53">
        <f t="shared" si="194"/>
        <v>250</v>
      </c>
      <c r="BH127" s="53" t="str">
        <f t="shared" si="195"/>
        <v>prop,310,1</v>
      </c>
      <c r="BI127" s="53" t="str">
        <f t="shared" si="196"/>
        <v>prop,310,1</v>
      </c>
      <c r="BJ127" s="53">
        <f t="shared" si="197"/>
        <v>0</v>
      </c>
      <c r="BK127" s="53" t="str">
        <f t="shared" si="198"/>
        <v>prop,311,1</v>
      </c>
      <c r="BL127" s="53" t="str">
        <f t="shared" si="199"/>
        <v>prop,311,1</v>
      </c>
      <c r="BM127" s="53">
        <f t="shared" si="200"/>
        <v>0</v>
      </c>
      <c r="BN127" s="53" t="str">
        <f t="shared" si="201"/>
        <v>prop,312,1</v>
      </c>
      <c r="BO127" s="53" t="str">
        <f t="shared" si="202"/>
        <v>prop,312,1</v>
      </c>
      <c r="BP127" s="53">
        <f t="shared" si="203"/>
        <v>250</v>
      </c>
      <c r="BQ127" s="53" t="str">
        <f t="shared" si="204"/>
        <v>prop,322,1</v>
      </c>
      <c r="BR127" s="53" t="str">
        <f t="shared" si="205"/>
        <v>prop,322,1</v>
      </c>
      <c r="BS127" s="53">
        <f t="shared" si="206"/>
        <v>0</v>
      </c>
      <c r="BT127" s="53" t="str">
        <f t="shared" si="207"/>
        <v>prop,323,1</v>
      </c>
      <c r="BU127" s="53" t="str">
        <f t="shared" si="208"/>
        <v>prop,323,1</v>
      </c>
      <c r="BV127" s="53">
        <f t="shared" si="209"/>
        <v>1000</v>
      </c>
      <c r="BW127" s="53" t="str">
        <f t="shared" si="210"/>
        <v>prop,313,1</v>
      </c>
      <c r="BX127" s="53" t="str">
        <f t="shared" si="211"/>
        <v>prop,313,1</v>
      </c>
      <c r="BY127" s="53">
        <f t="shared" si="212"/>
        <v>0</v>
      </c>
      <c r="BZ127" s="53" t="str">
        <f t="shared" si="213"/>
        <v>prop,314,1</v>
      </c>
      <c r="CA127" s="53" t="str">
        <f t="shared" si="214"/>
        <v>prop,314,1</v>
      </c>
      <c r="CB127" s="53">
        <f t="shared" si="215"/>
        <v>0</v>
      </c>
      <c r="CC127" s="53" t="str">
        <f t="shared" si="216"/>
        <v>prop,316,1</v>
      </c>
      <c r="CD127" s="53" t="str">
        <f t="shared" si="217"/>
        <v>prop,316,1</v>
      </c>
      <c r="CE127" s="53">
        <f t="shared" si="218"/>
        <v>0</v>
      </c>
      <c r="CF127" s="53" t="str">
        <f t="shared" si="219"/>
        <v>prop,317,1</v>
      </c>
      <c r="CG127" s="53" t="str">
        <f t="shared" si="220"/>
        <v>prop,317,1</v>
      </c>
      <c r="CH127" s="53">
        <f t="shared" si="221"/>
        <v>0</v>
      </c>
      <c r="CI127" s="53" t="str">
        <f t="shared" si="222"/>
        <v>prop,206,2;pack,1114;pack,1129;pack,1144;pack,1159</v>
      </c>
      <c r="CJ127" s="53" t="str">
        <f t="shared" si="223"/>
        <v>prop,206,2</v>
      </c>
      <c r="CK127" s="53">
        <f t="shared" si="224"/>
        <v>1000</v>
      </c>
      <c r="CL127" s="53" t="str">
        <f t="shared" si="225"/>
        <v>prop,205,5;pack,1114;pack,1129;pack,1144;pack,1159</v>
      </c>
      <c r="CM127" s="53" t="str">
        <f t="shared" si="226"/>
        <v>prop,205,5</v>
      </c>
      <c r="CN127" s="53">
        <f t="shared" si="227"/>
        <v>500</v>
      </c>
      <c r="CO127" s="53" t="str">
        <f>"stage_token,"&amp;INT(价值设定!M88*100)</f>
        <v>stage_token,2260</v>
      </c>
      <c r="CP127" s="53" t="str">
        <f t="shared" si="228"/>
        <v>stage_token,2260</v>
      </c>
      <c r="CQ127" s="53">
        <v>500</v>
      </c>
      <c r="CR127" s="53" t="s">
        <v>2329</v>
      </c>
      <c r="CS127" s="53" t="str">
        <f t="shared" si="229"/>
        <v>cash,110</v>
      </c>
      <c r="CT127" s="53">
        <v>100</v>
      </c>
      <c r="CU127" s="53" t="s">
        <v>2330</v>
      </c>
      <c r="CV127" s="53" t="str">
        <f t="shared" si="230"/>
        <v>prop,704,8</v>
      </c>
      <c r="CW127" s="53">
        <v>100</v>
      </c>
      <c r="CX127" s="53" t="str">
        <f t="shared" si="231"/>
        <v>MCN,4,3,1,1</v>
      </c>
      <c r="CY127" s="177" t="s">
        <v>2431</v>
      </c>
      <c r="CZ127" s="53">
        <f t="shared" si="232"/>
        <v>30</v>
      </c>
      <c r="DA127" s="53" t="str">
        <f t="shared" si="233"/>
        <v>prop,105,1</v>
      </c>
      <c r="DB127" s="53" t="str">
        <f t="shared" si="234"/>
        <v>prop,105,1</v>
      </c>
      <c r="DC127" s="53">
        <f t="shared" si="235"/>
        <v>1500</v>
      </c>
      <c r="DE127" s="53">
        <v>1225</v>
      </c>
      <c r="DF127" s="56" t="str">
        <f t="shared" si="237"/>
        <v>pack,201|20;pack,211|20;pack,221|20;pack,256|20;0|320</v>
      </c>
    </row>
    <row r="128" spans="1:111" x14ac:dyDescent="0.15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40"/>
        <v>coin,6850</v>
      </c>
      <c r="E128" s="53">
        <f t="shared" si="141"/>
        <v>2000</v>
      </c>
      <c r="F128" s="145" t="str">
        <f t="shared" si="142"/>
        <v>MCN,3,3,1,1</v>
      </c>
      <c r="G128" s="177" t="s">
        <v>2429</v>
      </c>
      <c r="H128" s="53">
        <f t="shared" si="143"/>
        <v>2000</v>
      </c>
      <c r="I128" s="53" t="str">
        <f t="shared" si="144"/>
        <v>prop,207,2;pack,1114;pack,1129;pack,1144;pack,1159</v>
      </c>
      <c r="J128" s="53" t="str">
        <f t="shared" si="145"/>
        <v>prop,207,2</v>
      </c>
      <c r="K128" s="53">
        <f t="shared" si="146"/>
        <v>0</v>
      </c>
      <c r="L128" s="53" t="str">
        <f t="shared" si="147"/>
        <v>prop,211,1;pack,1114;pack,1129;pack,1144;pack,1159</v>
      </c>
      <c r="M128" s="53" t="str">
        <f t="shared" si="148"/>
        <v>prop,211,1</v>
      </c>
      <c r="N128" s="53">
        <f t="shared" si="149"/>
        <v>250</v>
      </c>
      <c r="O128" s="53" t="str">
        <f t="shared" si="150"/>
        <v>prop,208,2;pack,1114;pack,1129;pack,1144;pack,1159</v>
      </c>
      <c r="P128" s="53" t="str">
        <f t="shared" si="151"/>
        <v>prop,208,2</v>
      </c>
      <c r="Q128" s="53">
        <f t="shared" si="152"/>
        <v>0</v>
      </c>
      <c r="R128" s="53" t="str">
        <f t="shared" si="153"/>
        <v>prop,212,1;pack,1114;pack,1129;pack,1144;pack,1159</v>
      </c>
      <c r="S128" s="53" t="str">
        <f t="shared" si="154"/>
        <v>prop,212,1</v>
      </c>
      <c r="T128" s="53">
        <f t="shared" si="155"/>
        <v>250</v>
      </c>
      <c r="U128" s="53" t="str">
        <f t="shared" si="156"/>
        <v>prop,209,2;pack,1114;pack,1129;pack,1144;pack,1159</v>
      </c>
      <c r="V128" s="53" t="str">
        <f t="shared" si="157"/>
        <v>prop,209,2</v>
      </c>
      <c r="W128" s="53">
        <f t="shared" si="158"/>
        <v>0</v>
      </c>
      <c r="X128" s="53" t="str">
        <f t="shared" si="159"/>
        <v>prop,213,1;pack,1114;pack,1129;pack,1144;pack,1159</v>
      </c>
      <c r="Y128" s="53" t="str">
        <f t="shared" si="160"/>
        <v>prop,213,1</v>
      </c>
      <c r="Z128" s="53">
        <f t="shared" si="161"/>
        <v>250</v>
      </c>
      <c r="AA128" s="53" t="str">
        <f t="shared" si="162"/>
        <v>prop,210,2;pack,1114;pack,1129;pack,1144;pack,1159</v>
      </c>
      <c r="AB128" s="53" t="str">
        <f t="shared" si="163"/>
        <v>prop,210,2</v>
      </c>
      <c r="AC128" s="53">
        <f t="shared" si="164"/>
        <v>0</v>
      </c>
      <c r="AD128" s="53" t="str">
        <f t="shared" si="165"/>
        <v>prop,214,1;pack,1114;pack,1129;pack,1144;pack,1159</v>
      </c>
      <c r="AE128" s="53" t="str">
        <f t="shared" si="166"/>
        <v>prop,214,1</v>
      </c>
      <c r="AF128" s="53">
        <f t="shared" si="167"/>
        <v>250</v>
      </c>
      <c r="AG128" s="53" t="str">
        <f t="shared" si="168"/>
        <v>prop,301,1</v>
      </c>
      <c r="AH128" s="53" t="str">
        <f t="shared" si="169"/>
        <v>prop,301,1</v>
      </c>
      <c r="AI128" s="53">
        <f t="shared" si="170"/>
        <v>0</v>
      </c>
      <c r="AJ128" s="53" t="str">
        <f t="shared" si="171"/>
        <v>prop,302,1</v>
      </c>
      <c r="AK128" s="53" t="str">
        <f t="shared" si="172"/>
        <v>prop,302,1</v>
      </c>
      <c r="AL128" s="53">
        <f t="shared" si="173"/>
        <v>0</v>
      </c>
      <c r="AM128" s="53" t="str">
        <f t="shared" si="174"/>
        <v>prop,303,1</v>
      </c>
      <c r="AN128" s="53" t="str">
        <f t="shared" si="175"/>
        <v>prop,303,1</v>
      </c>
      <c r="AO128" s="53">
        <f t="shared" si="176"/>
        <v>250</v>
      </c>
      <c r="AP128" s="53" t="str">
        <f t="shared" si="177"/>
        <v>prop,304,1</v>
      </c>
      <c r="AQ128" s="53" t="str">
        <f t="shared" si="178"/>
        <v>prop,304,1</v>
      </c>
      <c r="AR128" s="53">
        <f t="shared" si="179"/>
        <v>0</v>
      </c>
      <c r="AS128" s="53" t="str">
        <f t="shared" si="180"/>
        <v>prop,305,1</v>
      </c>
      <c r="AT128" s="53" t="str">
        <f t="shared" si="181"/>
        <v>prop,305,1</v>
      </c>
      <c r="AU128" s="53">
        <f t="shared" si="182"/>
        <v>0</v>
      </c>
      <c r="AV128" s="53" t="str">
        <f t="shared" si="183"/>
        <v>prop,306,1</v>
      </c>
      <c r="AW128" s="53" t="str">
        <f t="shared" si="184"/>
        <v>prop,306,1</v>
      </c>
      <c r="AX128" s="53">
        <f t="shared" si="185"/>
        <v>250</v>
      </c>
      <c r="AY128" s="53" t="str">
        <f t="shared" si="186"/>
        <v>prop,307,1</v>
      </c>
      <c r="AZ128" s="53" t="str">
        <f t="shared" si="187"/>
        <v>prop,307,1</v>
      </c>
      <c r="BA128" s="53">
        <f t="shared" si="188"/>
        <v>0</v>
      </c>
      <c r="BB128" s="53" t="str">
        <f t="shared" si="189"/>
        <v>prop,308,1</v>
      </c>
      <c r="BC128" s="53" t="str">
        <f t="shared" si="190"/>
        <v>prop,308,1</v>
      </c>
      <c r="BD128" s="53">
        <f t="shared" si="191"/>
        <v>0</v>
      </c>
      <c r="BE128" s="53" t="str">
        <f t="shared" si="192"/>
        <v>prop,309,1</v>
      </c>
      <c r="BF128" s="53" t="str">
        <f t="shared" si="193"/>
        <v>prop,309,1</v>
      </c>
      <c r="BG128" s="53">
        <f t="shared" si="194"/>
        <v>250</v>
      </c>
      <c r="BH128" s="53" t="str">
        <f t="shared" si="195"/>
        <v>prop,310,1</v>
      </c>
      <c r="BI128" s="53" t="str">
        <f t="shared" si="196"/>
        <v>prop,310,1</v>
      </c>
      <c r="BJ128" s="53">
        <f t="shared" si="197"/>
        <v>0</v>
      </c>
      <c r="BK128" s="53" t="str">
        <f t="shared" si="198"/>
        <v>prop,311,1</v>
      </c>
      <c r="BL128" s="53" t="str">
        <f t="shared" si="199"/>
        <v>prop,311,1</v>
      </c>
      <c r="BM128" s="53">
        <f t="shared" si="200"/>
        <v>0</v>
      </c>
      <c r="BN128" s="53" t="str">
        <f t="shared" si="201"/>
        <v>prop,312,1</v>
      </c>
      <c r="BO128" s="53" t="str">
        <f t="shared" si="202"/>
        <v>prop,312,1</v>
      </c>
      <c r="BP128" s="53">
        <f t="shared" si="203"/>
        <v>250</v>
      </c>
      <c r="BQ128" s="53" t="str">
        <f t="shared" si="204"/>
        <v>prop,322,1</v>
      </c>
      <c r="BR128" s="53" t="str">
        <f t="shared" si="205"/>
        <v>prop,322,1</v>
      </c>
      <c r="BS128" s="53">
        <f t="shared" si="206"/>
        <v>0</v>
      </c>
      <c r="BT128" s="53" t="str">
        <f t="shared" si="207"/>
        <v>prop,323,1</v>
      </c>
      <c r="BU128" s="53" t="str">
        <f t="shared" si="208"/>
        <v>prop,323,1</v>
      </c>
      <c r="BV128" s="53">
        <f t="shared" si="209"/>
        <v>1000</v>
      </c>
      <c r="BW128" s="53" t="str">
        <f t="shared" si="210"/>
        <v>prop,313,1</v>
      </c>
      <c r="BX128" s="53" t="str">
        <f t="shared" si="211"/>
        <v>prop,313,1</v>
      </c>
      <c r="BY128" s="53">
        <f t="shared" si="212"/>
        <v>0</v>
      </c>
      <c r="BZ128" s="53" t="str">
        <f t="shared" si="213"/>
        <v>prop,314,1</v>
      </c>
      <c r="CA128" s="53" t="str">
        <f t="shared" si="214"/>
        <v>prop,314,1</v>
      </c>
      <c r="CB128" s="53">
        <f t="shared" si="215"/>
        <v>0</v>
      </c>
      <c r="CC128" s="53" t="str">
        <f t="shared" si="216"/>
        <v>prop,316,1</v>
      </c>
      <c r="CD128" s="53" t="str">
        <f t="shared" si="217"/>
        <v>prop,316,1</v>
      </c>
      <c r="CE128" s="53">
        <f t="shared" si="218"/>
        <v>0</v>
      </c>
      <c r="CF128" s="53" t="str">
        <f t="shared" si="219"/>
        <v>prop,317,1</v>
      </c>
      <c r="CG128" s="53" t="str">
        <f t="shared" si="220"/>
        <v>prop,317,1</v>
      </c>
      <c r="CH128" s="53">
        <f t="shared" si="221"/>
        <v>0</v>
      </c>
      <c r="CI128" s="53" t="str">
        <f t="shared" si="222"/>
        <v>prop,206,2;pack,1114;pack,1129;pack,1144;pack,1159</v>
      </c>
      <c r="CJ128" s="53" t="str">
        <f t="shared" si="223"/>
        <v>prop,206,2</v>
      </c>
      <c r="CK128" s="53">
        <f t="shared" si="224"/>
        <v>1000</v>
      </c>
      <c r="CL128" s="53" t="str">
        <f t="shared" si="225"/>
        <v>prop,205,5;pack,1114;pack,1129;pack,1144;pack,1159</v>
      </c>
      <c r="CM128" s="53" t="str">
        <f t="shared" si="226"/>
        <v>prop,205,5</v>
      </c>
      <c r="CN128" s="53">
        <f t="shared" si="227"/>
        <v>500</v>
      </c>
      <c r="CO128" s="53" t="str">
        <f>"stage_token,"&amp;INT(价值设定!M89*100)</f>
        <v>stage_token,2270</v>
      </c>
      <c r="CP128" s="53" t="str">
        <f t="shared" si="228"/>
        <v>stage_token,2270</v>
      </c>
      <c r="CQ128" s="53">
        <v>500</v>
      </c>
      <c r="CR128" s="53" t="s">
        <v>2329</v>
      </c>
      <c r="CS128" s="53" t="str">
        <f t="shared" si="229"/>
        <v>cash,110</v>
      </c>
      <c r="CT128" s="53">
        <v>100</v>
      </c>
      <c r="CU128" s="53" t="s">
        <v>2330</v>
      </c>
      <c r="CV128" s="53" t="str">
        <f t="shared" si="230"/>
        <v>prop,704,8</v>
      </c>
      <c r="CW128" s="53">
        <v>100</v>
      </c>
      <c r="CX128" s="53" t="str">
        <f t="shared" si="231"/>
        <v>MCN,4,3,1,1</v>
      </c>
      <c r="CY128" s="177" t="s">
        <v>2431</v>
      </c>
      <c r="CZ128" s="53">
        <f t="shared" si="232"/>
        <v>30</v>
      </c>
      <c r="DA128" s="53" t="str">
        <f t="shared" si="233"/>
        <v>prop,105,1</v>
      </c>
      <c r="DB128" s="53" t="str">
        <f t="shared" si="234"/>
        <v>prop,105,1</v>
      </c>
      <c r="DC128" s="53">
        <f t="shared" si="235"/>
        <v>1500</v>
      </c>
      <c r="DE128" s="53">
        <v>1226</v>
      </c>
      <c r="DF128" s="56" t="str">
        <f t="shared" si="237"/>
        <v>pack,226|5;pack,236|5;pack,246|5;pack,266|5;pack,227|6;pack,237|6;pack,247|6;pack,267|6;0|752</v>
      </c>
    </row>
    <row r="129" spans="1:119" x14ac:dyDescent="0.15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40"/>
        <v>coin,6900</v>
      </c>
      <c r="E129" s="53">
        <f t="shared" si="141"/>
        <v>2000</v>
      </c>
      <c r="F129" s="145" t="str">
        <f t="shared" si="142"/>
        <v>MCN,3,3,1,1</v>
      </c>
      <c r="G129" s="177" t="s">
        <v>2429</v>
      </c>
      <c r="H129" s="53">
        <f t="shared" si="143"/>
        <v>2000</v>
      </c>
      <c r="I129" s="53" t="str">
        <f t="shared" si="144"/>
        <v>prop,207,2;pack,1114;pack,1129;pack,1144;pack,1159</v>
      </c>
      <c r="J129" s="53" t="str">
        <f t="shared" si="145"/>
        <v>prop,207,2</v>
      </c>
      <c r="K129" s="53">
        <f t="shared" si="146"/>
        <v>0</v>
      </c>
      <c r="L129" s="53" t="str">
        <f t="shared" si="147"/>
        <v>prop,211,1;pack,1114;pack,1129;pack,1144;pack,1159</v>
      </c>
      <c r="M129" s="53" t="str">
        <f t="shared" si="148"/>
        <v>prop,211,1</v>
      </c>
      <c r="N129" s="53">
        <f t="shared" si="149"/>
        <v>250</v>
      </c>
      <c r="O129" s="53" t="str">
        <f t="shared" si="150"/>
        <v>prop,208,2;pack,1114;pack,1129;pack,1144;pack,1159</v>
      </c>
      <c r="P129" s="53" t="str">
        <f t="shared" si="151"/>
        <v>prop,208,2</v>
      </c>
      <c r="Q129" s="53">
        <f t="shared" si="152"/>
        <v>0</v>
      </c>
      <c r="R129" s="53" t="str">
        <f t="shared" si="153"/>
        <v>prop,212,1;pack,1114;pack,1129;pack,1144;pack,1159</v>
      </c>
      <c r="S129" s="53" t="str">
        <f t="shared" si="154"/>
        <v>prop,212,1</v>
      </c>
      <c r="T129" s="53">
        <f t="shared" si="155"/>
        <v>250</v>
      </c>
      <c r="U129" s="53" t="str">
        <f t="shared" si="156"/>
        <v>prop,209,2;pack,1114;pack,1129;pack,1144;pack,1159</v>
      </c>
      <c r="V129" s="53" t="str">
        <f t="shared" si="157"/>
        <v>prop,209,2</v>
      </c>
      <c r="W129" s="53">
        <f t="shared" si="158"/>
        <v>0</v>
      </c>
      <c r="X129" s="53" t="str">
        <f t="shared" si="159"/>
        <v>prop,213,1;pack,1114;pack,1129;pack,1144;pack,1159</v>
      </c>
      <c r="Y129" s="53" t="str">
        <f t="shared" si="160"/>
        <v>prop,213,1</v>
      </c>
      <c r="Z129" s="53">
        <f t="shared" si="161"/>
        <v>250</v>
      </c>
      <c r="AA129" s="53" t="str">
        <f t="shared" si="162"/>
        <v>prop,210,2;pack,1114;pack,1129;pack,1144;pack,1159</v>
      </c>
      <c r="AB129" s="53" t="str">
        <f t="shared" si="163"/>
        <v>prop,210,2</v>
      </c>
      <c r="AC129" s="53">
        <f t="shared" si="164"/>
        <v>0</v>
      </c>
      <c r="AD129" s="53" t="str">
        <f t="shared" si="165"/>
        <v>prop,214,1;pack,1114;pack,1129;pack,1144;pack,1159</v>
      </c>
      <c r="AE129" s="53" t="str">
        <f t="shared" si="166"/>
        <v>prop,214,1</v>
      </c>
      <c r="AF129" s="53">
        <f t="shared" si="167"/>
        <v>250</v>
      </c>
      <c r="AG129" s="53" t="str">
        <f t="shared" si="168"/>
        <v>prop,301,1</v>
      </c>
      <c r="AH129" s="53" t="str">
        <f t="shared" si="169"/>
        <v>prop,301,1</v>
      </c>
      <c r="AI129" s="53">
        <f t="shared" si="170"/>
        <v>0</v>
      </c>
      <c r="AJ129" s="53" t="str">
        <f t="shared" si="171"/>
        <v>prop,302,1</v>
      </c>
      <c r="AK129" s="53" t="str">
        <f t="shared" si="172"/>
        <v>prop,302,1</v>
      </c>
      <c r="AL129" s="53">
        <f t="shared" si="173"/>
        <v>0</v>
      </c>
      <c r="AM129" s="53" t="str">
        <f t="shared" si="174"/>
        <v>prop,303,1</v>
      </c>
      <c r="AN129" s="53" t="str">
        <f t="shared" si="175"/>
        <v>prop,303,1</v>
      </c>
      <c r="AO129" s="53">
        <f t="shared" si="176"/>
        <v>250</v>
      </c>
      <c r="AP129" s="53" t="str">
        <f t="shared" si="177"/>
        <v>prop,304,1</v>
      </c>
      <c r="AQ129" s="53" t="str">
        <f t="shared" si="178"/>
        <v>prop,304,1</v>
      </c>
      <c r="AR129" s="53">
        <f t="shared" si="179"/>
        <v>0</v>
      </c>
      <c r="AS129" s="53" t="str">
        <f t="shared" si="180"/>
        <v>prop,305,1</v>
      </c>
      <c r="AT129" s="53" t="str">
        <f t="shared" si="181"/>
        <v>prop,305,1</v>
      </c>
      <c r="AU129" s="53">
        <f t="shared" si="182"/>
        <v>0</v>
      </c>
      <c r="AV129" s="53" t="str">
        <f t="shared" si="183"/>
        <v>prop,306,1</v>
      </c>
      <c r="AW129" s="53" t="str">
        <f t="shared" si="184"/>
        <v>prop,306,1</v>
      </c>
      <c r="AX129" s="53">
        <f t="shared" si="185"/>
        <v>250</v>
      </c>
      <c r="AY129" s="53" t="str">
        <f t="shared" si="186"/>
        <v>prop,307,1</v>
      </c>
      <c r="AZ129" s="53" t="str">
        <f t="shared" si="187"/>
        <v>prop,307,1</v>
      </c>
      <c r="BA129" s="53">
        <f t="shared" si="188"/>
        <v>0</v>
      </c>
      <c r="BB129" s="53" t="str">
        <f t="shared" si="189"/>
        <v>prop,308,1</v>
      </c>
      <c r="BC129" s="53" t="str">
        <f t="shared" si="190"/>
        <v>prop,308,1</v>
      </c>
      <c r="BD129" s="53">
        <f t="shared" si="191"/>
        <v>0</v>
      </c>
      <c r="BE129" s="53" t="str">
        <f t="shared" si="192"/>
        <v>prop,309,1</v>
      </c>
      <c r="BF129" s="53" t="str">
        <f t="shared" si="193"/>
        <v>prop,309,1</v>
      </c>
      <c r="BG129" s="53">
        <f t="shared" si="194"/>
        <v>250</v>
      </c>
      <c r="BH129" s="53" t="str">
        <f t="shared" si="195"/>
        <v>prop,310,1</v>
      </c>
      <c r="BI129" s="53" t="str">
        <f t="shared" si="196"/>
        <v>prop,310,1</v>
      </c>
      <c r="BJ129" s="53">
        <f t="shared" si="197"/>
        <v>0</v>
      </c>
      <c r="BK129" s="53" t="str">
        <f t="shared" si="198"/>
        <v>prop,311,1</v>
      </c>
      <c r="BL129" s="53" t="str">
        <f t="shared" si="199"/>
        <v>prop,311,1</v>
      </c>
      <c r="BM129" s="53">
        <f t="shared" si="200"/>
        <v>0</v>
      </c>
      <c r="BN129" s="53" t="str">
        <f t="shared" si="201"/>
        <v>prop,312,1</v>
      </c>
      <c r="BO129" s="53" t="str">
        <f t="shared" si="202"/>
        <v>prop,312,1</v>
      </c>
      <c r="BP129" s="53">
        <f t="shared" si="203"/>
        <v>250</v>
      </c>
      <c r="BQ129" s="53" t="str">
        <f t="shared" si="204"/>
        <v>prop,322,1</v>
      </c>
      <c r="BR129" s="53" t="str">
        <f t="shared" si="205"/>
        <v>prop,322,1</v>
      </c>
      <c r="BS129" s="53">
        <f t="shared" si="206"/>
        <v>0</v>
      </c>
      <c r="BT129" s="53" t="str">
        <f t="shared" si="207"/>
        <v>prop,323,1</v>
      </c>
      <c r="BU129" s="53" t="str">
        <f t="shared" si="208"/>
        <v>prop,323,1</v>
      </c>
      <c r="BV129" s="53">
        <f t="shared" si="209"/>
        <v>1000</v>
      </c>
      <c r="BW129" s="53" t="str">
        <f t="shared" si="210"/>
        <v>prop,313,1</v>
      </c>
      <c r="BX129" s="53" t="str">
        <f t="shared" si="211"/>
        <v>prop,313,1</v>
      </c>
      <c r="BY129" s="53">
        <f t="shared" si="212"/>
        <v>0</v>
      </c>
      <c r="BZ129" s="53" t="str">
        <f t="shared" si="213"/>
        <v>prop,314,1</v>
      </c>
      <c r="CA129" s="53" t="str">
        <f t="shared" si="214"/>
        <v>prop,314,1</v>
      </c>
      <c r="CB129" s="53">
        <f t="shared" si="215"/>
        <v>0</v>
      </c>
      <c r="CC129" s="53" t="str">
        <f t="shared" si="216"/>
        <v>prop,316,1</v>
      </c>
      <c r="CD129" s="53" t="str">
        <f t="shared" si="217"/>
        <v>prop,316,1</v>
      </c>
      <c r="CE129" s="53">
        <f t="shared" si="218"/>
        <v>0</v>
      </c>
      <c r="CF129" s="53" t="str">
        <f t="shared" si="219"/>
        <v>prop,317,1</v>
      </c>
      <c r="CG129" s="53" t="str">
        <f t="shared" si="220"/>
        <v>prop,317,1</v>
      </c>
      <c r="CH129" s="53">
        <f t="shared" si="221"/>
        <v>0</v>
      </c>
      <c r="CI129" s="53" t="str">
        <f t="shared" si="222"/>
        <v>prop,206,2;pack,1114;pack,1129;pack,1144;pack,1159</v>
      </c>
      <c r="CJ129" s="53" t="str">
        <f t="shared" si="223"/>
        <v>prop,206,2</v>
      </c>
      <c r="CK129" s="53">
        <f t="shared" si="224"/>
        <v>1000</v>
      </c>
      <c r="CL129" s="53" t="str">
        <f t="shared" si="225"/>
        <v>prop,205,5;pack,1114;pack,1129;pack,1144;pack,1159</v>
      </c>
      <c r="CM129" s="53" t="str">
        <f t="shared" si="226"/>
        <v>prop,205,5</v>
      </c>
      <c r="CN129" s="53">
        <f t="shared" si="227"/>
        <v>500</v>
      </c>
      <c r="CO129" s="53" t="str">
        <f>"stage_token,"&amp;INT(价值设定!M90*100)</f>
        <v>stage_token,2280</v>
      </c>
      <c r="CP129" s="53" t="str">
        <f t="shared" si="228"/>
        <v>stage_token,2280</v>
      </c>
      <c r="CQ129" s="53">
        <v>500</v>
      </c>
      <c r="CR129" s="53" t="s">
        <v>2329</v>
      </c>
      <c r="CS129" s="53" t="str">
        <f t="shared" si="229"/>
        <v>cash,110</v>
      </c>
      <c r="CT129" s="53">
        <v>100</v>
      </c>
      <c r="CU129" s="53" t="s">
        <v>2330</v>
      </c>
      <c r="CV129" s="53" t="str">
        <f t="shared" si="230"/>
        <v>prop,704,8</v>
      </c>
      <c r="CW129" s="53">
        <v>100</v>
      </c>
      <c r="CX129" s="53" t="str">
        <f t="shared" si="231"/>
        <v>MCN,4,3,1,1</v>
      </c>
      <c r="CY129" s="177" t="s">
        <v>2431</v>
      </c>
      <c r="CZ129" s="53">
        <f t="shared" si="232"/>
        <v>30</v>
      </c>
      <c r="DA129" s="53" t="str">
        <f t="shared" si="233"/>
        <v>prop,105,1</v>
      </c>
      <c r="DB129" s="53" t="str">
        <f t="shared" si="234"/>
        <v>prop,105,1</v>
      </c>
      <c r="DC129" s="53">
        <f t="shared" si="235"/>
        <v>1500</v>
      </c>
      <c r="DE129" s="53">
        <v>1227</v>
      </c>
      <c r="DF129" s="56" t="str">
        <f t="shared" si="237"/>
        <v>pack,251|5;pack,261|5;pack,271|5;pack,252|6;pack,262|6;pack,272|6;0|564</v>
      </c>
    </row>
    <row r="130" spans="1:119" x14ac:dyDescent="0.15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40"/>
        <v>coin,6950</v>
      </c>
      <c r="E130" s="53">
        <f t="shared" si="141"/>
        <v>2000</v>
      </c>
      <c r="F130" s="145" t="str">
        <f t="shared" si="142"/>
        <v>MCN,3,3,1,1</v>
      </c>
      <c r="G130" s="177" t="s">
        <v>2429</v>
      </c>
      <c r="H130" s="53">
        <f t="shared" si="143"/>
        <v>2000</v>
      </c>
      <c r="I130" s="53" t="str">
        <f t="shared" si="144"/>
        <v>prop,207,2;pack,1114;pack,1129;pack,1144;pack,1159</v>
      </c>
      <c r="J130" s="53" t="str">
        <f t="shared" si="145"/>
        <v>prop,207,2</v>
      </c>
      <c r="K130" s="53">
        <f t="shared" si="146"/>
        <v>0</v>
      </c>
      <c r="L130" s="53" t="str">
        <f t="shared" si="147"/>
        <v>prop,211,1;pack,1114;pack,1129;pack,1144;pack,1159</v>
      </c>
      <c r="M130" s="53" t="str">
        <f t="shared" si="148"/>
        <v>prop,211,1</v>
      </c>
      <c r="N130" s="53">
        <f t="shared" si="149"/>
        <v>250</v>
      </c>
      <c r="O130" s="53" t="str">
        <f t="shared" si="150"/>
        <v>prop,208,2;pack,1114;pack,1129;pack,1144;pack,1159</v>
      </c>
      <c r="P130" s="53" t="str">
        <f t="shared" si="151"/>
        <v>prop,208,2</v>
      </c>
      <c r="Q130" s="53">
        <f t="shared" si="152"/>
        <v>0</v>
      </c>
      <c r="R130" s="53" t="str">
        <f t="shared" si="153"/>
        <v>prop,212,1;pack,1114;pack,1129;pack,1144;pack,1159</v>
      </c>
      <c r="S130" s="53" t="str">
        <f t="shared" si="154"/>
        <v>prop,212,1</v>
      </c>
      <c r="T130" s="53">
        <f t="shared" si="155"/>
        <v>250</v>
      </c>
      <c r="U130" s="53" t="str">
        <f t="shared" si="156"/>
        <v>prop,209,2;pack,1114;pack,1129;pack,1144;pack,1159</v>
      </c>
      <c r="V130" s="53" t="str">
        <f t="shared" si="157"/>
        <v>prop,209,2</v>
      </c>
      <c r="W130" s="53">
        <f t="shared" si="158"/>
        <v>0</v>
      </c>
      <c r="X130" s="53" t="str">
        <f t="shared" si="159"/>
        <v>prop,213,1;pack,1114;pack,1129;pack,1144;pack,1159</v>
      </c>
      <c r="Y130" s="53" t="str">
        <f t="shared" si="160"/>
        <v>prop,213,1</v>
      </c>
      <c r="Z130" s="53">
        <f t="shared" si="161"/>
        <v>250</v>
      </c>
      <c r="AA130" s="53" t="str">
        <f t="shared" si="162"/>
        <v>prop,210,2;pack,1114;pack,1129;pack,1144;pack,1159</v>
      </c>
      <c r="AB130" s="53" t="str">
        <f t="shared" si="163"/>
        <v>prop,210,2</v>
      </c>
      <c r="AC130" s="53">
        <f t="shared" si="164"/>
        <v>0</v>
      </c>
      <c r="AD130" s="53" t="str">
        <f t="shared" si="165"/>
        <v>prop,214,1;pack,1114;pack,1129;pack,1144;pack,1159</v>
      </c>
      <c r="AE130" s="53" t="str">
        <f t="shared" si="166"/>
        <v>prop,214,1</v>
      </c>
      <c r="AF130" s="53">
        <f t="shared" si="167"/>
        <v>250</v>
      </c>
      <c r="AG130" s="53" t="str">
        <f t="shared" si="168"/>
        <v>prop,301,1</v>
      </c>
      <c r="AH130" s="53" t="str">
        <f t="shared" si="169"/>
        <v>prop,301,1</v>
      </c>
      <c r="AI130" s="53">
        <f t="shared" si="170"/>
        <v>0</v>
      </c>
      <c r="AJ130" s="53" t="str">
        <f t="shared" si="171"/>
        <v>prop,302,1</v>
      </c>
      <c r="AK130" s="53" t="str">
        <f t="shared" si="172"/>
        <v>prop,302,1</v>
      </c>
      <c r="AL130" s="53">
        <f t="shared" si="173"/>
        <v>0</v>
      </c>
      <c r="AM130" s="53" t="str">
        <f t="shared" si="174"/>
        <v>prop,303,1</v>
      </c>
      <c r="AN130" s="53" t="str">
        <f t="shared" si="175"/>
        <v>prop,303,1</v>
      </c>
      <c r="AO130" s="53">
        <f t="shared" si="176"/>
        <v>250</v>
      </c>
      <c r="AP130" s="53" t="str">
        <f t="shared" si="177"/>
        <v>prop,304,1</v>
      </c>
      <c r="AQ130" s="53" t="str">
        <f t="shared" si="178"/>
        <v>prop,304,1</v>
      </c>
      <c r="AR130" s="53">
        <f t="shared" si="179"/>
        <v>0</v>
      </c>
      <c r="AS130" s="53" t="str">
        <f t="shared" si="180"/>
        <v>prop,305,1</v>
      </c>
      <c r="AT130" s="53" t="str">
        <f t="shared" si="181"/>
        <v>prop,305,1</v>
      </c>
      <c r="AU130" s="53">
        <f t="shared" si="182"/>
        <v>0</v>
      </c>
      <c r="AV130" s="53" t="str">
        <f t="shared" si="183"/>
        <v>prop,306,1</v>
      </c>
      <c r="AW130" s="53" t="str">
        <f t="shared" si="184"/>
        <v>prop,306,1</v>
      </c>
      <c r="AX130" s="53">
        <f t="shared" si="185"/>
        <v>250</v>
      </c>
      <c r="AY130" s="53" t="str">
        <f t="shared" si="186"/>
        <v>prop,307,1</v>
      </c>
      <c r="AZ130" s="53" t="str">
        <f t="shared" si="187"/>
        <v>prop,307,1</v>
      </c>
      <c r="BA130" s="53">
        <f t="shared" si="188"/>
        <v>0</v>
      </c>
      <c r="BB130" s="53" t="str">
        <f t="shared" si="189"/>
        <v>prop,308,1</v>
      </c>
      <c r="BC130" s="53" t="str">
        <f t="shared" si="190"/>
        <v>prop,308,1</v>
      </c>
      <c r="BD130" s="53">
        <f t="shared" si="191"/>
        <v>0</v>
      </c>
      <c r="BE130" s="53" t="str">
        <f t="shared" si="192"/>
        <v>prop,309,1</v>
      </c>
      <c r="BF130" s="53" t="str">
        <f t="shared" si="193"/>
        <v>prop,309,1</v>
      </c>
      <c r="BG130" s="53">
        <f t="shared" si="194"/>
        <v>250</v>
      </c>
      <c r="BH130" s="53" t="str">
        <f t="shared" si="195"/>
        <v>prop,310,1</v>
      </c>
      <c r="BI130" s="53" t="str">
        <f t="shared" si="196"/>
        <v>prop,310,1</v>
      </c>
      <c r="BJ130" s="53">
        <f t="shared" si="197"/>
        <v>0</v>
      </c>
      <c r="BK130" s="53" t="str">
        <f t="shared" si="198"/>
        <v>prop,311,1</v>
      </c>
      <c r="BL130" s="53" t="str">
        <f t="shared" si="199"/>
        <v>prop,311,1</v>
      </c>
      <c r="BM130" s="53">
        <f t="shared" si="200"/>
        <v>0</v>
      </c>
      <c r="BN130" s="53" t="str">
        <f t="shared" si="201"/>
        <v>prop,312,1</v>
      </c>
      <c r="BO130" s="53" t="str">
        <f t="shared" si="202"/>
        <v>prop,312,1</v>
      </c>
      <c r="BP130" s="53">
        <f t="shared" si="203"/>
        <v>250</v>
      </c>
      <c r="BQ130" s="53" t="str">
        <f t="shared" si="204"/>
        <v>prop,322,1</v>
      </c>
      <c r="BR130" s="53" t="str">
        <f t="shared" si="205"/>
        <v>prop,322,1</v>
      </c>
      <c r="BS130" s="53">
        <f t="shared" si="206"/>
        <v>0</v>
      </c>
      <c r="BT130" s="53" t="str">
        <f t="shared" si="207"/>
        <v>prop,323,1</v>
      </c>
      <c r="BU130" s="53" t="str">
        <f t="shared" si="208"/>
        <v>prop,323,1</v>
      </c>
      <c r="BV130" s="53">
        <f t="shared" si="209"/>
        <v>1000</v>
      </c>
      <c r="BW130" s="53" t="str">
        <f t="shared" si="210"/>
        <v>prop,313,1</v>
      </c>
      <c r="BX130" s="53" t="str">
        <f t="shared" si="211"/>
        <v>prop,313,1</v>
      </c>
      <c r="BY130" s="53">
        <f t="shared" si="212"/>
        <v>0</v>
      </c>
      <c r="BZ130" s="53" t="str">
        <f t="shared" si="213"/>
        <v>prop,314,1</v>
      </c>
      <c r="CA130" s="53" t="str">
        <f t="shared" si="214"/>
        <v>prop,314,1</v>
      </c>
      <c r="CB130" s="53">
        <f t="shared" si="215"/>
        <v>0</v>
      </c>
      <c r="CC130" s="53" t="str">
        <f t="shared" si="216"/>
        <v>prop,316,1</v>
      </c>
      <c r="CD130" s="53" t="str">
        <f t="shared" si="217"/>
        <v>prop,316,1</v>
      </c>
      <c r="CE130" s="53">
        <f t="shared" si="218"/>
        <v>0</v>
      </c>
      <c r="CF130" s="53" t="str">
        <f t="shared" si="219"/>
        <v>prop,317,1</v>
      </c>
      <c r="CG130" s="53" t="str">
        <f t="shared" si="220"/>
        <v>prop,317,1</v>
      </c>
      <c r="CH130" s="53">
        <f t="shared" si="221"/>
        <v>0</v>
      </c>
      <c r="CI130" s="53" t="str">
        <f t="shared" si="222"/>
        <v>prop,206,2;pack,1114;pack,1129;pack,1144;pack,1159</v>
      </c>
      <c r="CJ130" s="53" t="str">
        <f t="shared" si="223"/>
        <v>prop,206,2</v>
      </c>
      <c r="CK130" s="53">
        <f t="shared" si="224"/>
        <v>1000</v>
      </c>
      <c r="CL130" s="53" t="str">
        <f t="shared" si="225"/>
        <v>prop,205,5;pack,1114;pack,1129;pack,1144;pack,1159</v>
      </c>
      <c r="CM130" s="53" t="str">
        <f t="shared" si="226"/>
        <v>prop,205,5</v>
      </c>
      <c r="CN130" s="53">
        <f t="shared" si="227"/>
        <v>500</v>
      </c>
      <c r="CO130" s="53" t="str">
        <f>"stage_token,"&amp;INT(价值设定!M91*100)</f>
        <v>stage_token,2290</v>
      </c>
      <c r="CP130" s="53" t="str">
        <f t="shared" si="228"/>
        <v>stage_token,2290</v>
      </c>
      <c r="CQ130" s="53">
        <v>500</v>
      </c>
      <c r="CR130" s="53" t="s">
        <v>2329</v>
      </c>
      <c r="CS130" s="53" t="str">
        <f t="shared" si="229"/>
        <v>cash,110</v>
      </c>
      <c r="CT130" s="53">
        <v>100</v>
      </c>
      <c r="CU130" s="53" t="s">
        <v>2330</v>
      </c>
      <c r="CV130" s="53" t="str">
        <f t="shared" si="230"/>
        <v>prop,704,8</v>
      </c>
      <c r="CW130" s="53">
        <v>100</v>
      </c>
      <c r="CX130" s="53" t="str">
        <f t="shared" si="231"/>
        <v>MCN,4,3,1,1</v>
      </c>
      <c r="CY130" s="177" t="s">
        <v>2431</v>
      </c>
      <c r="CZ130" s="53">
        <f t="shared" si="232"/>
        <v>30</v>
      </c>
      <c r="DA130" s="53" t="str">
        <f t="shared" si="233"/>
        <v>prop,105,1</v>
      </c>
      <c r="DB130" s="53" t="str">
        <f t="shared" si="234"/>
        <v>prop,105,1</v>
      </c>
      <c r="DC130" s="53">
        <f t="shared" si="235"/>
        <v>1500</v>
      </c>
      <c r="DE130" s="53">
        <v>1228</v>
      </c>
      <c r="DF130" s="56" t="str">
        <f t="shared" si="237"/>
        <v>pack,206|5;pack,216|5;pack,231|5;pack,241|5;pack,207|6;pack,217|6;pack,232|6;pack,242|6;0|752</v>
      </c>
      <c r="DG130" s="53"/>
    </row>
    <row r="131" spans="1:119" x14ac:dyDescent="0.15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40"/>
        <v>coin,7000</v>
      </c>
      <c r="E131" s="53">
        <f t="shared" si="141"/>
        <v>2000</v>
      </c>
      <c r="F131" s="145" t="str">
        <f t="shared" si="142"/>
        <v>MCN,3,3,1,1</v>
      </c>
      <c r="G131" s="177" t="s">
        <v>2429</v>
      </c>
      <c r="H131" s="53">
        <f t="shared" si="143"/>
        <v>2000</v>
      </c>
      <c r="I131" s="53" t="str">
        <f t="shared" si="144"/>
        <v>prop,207,2;pack,1114;pack,1129;pack,1144;pack,1159</v>
      </c>
      <c r="J131" s="53" t="str">
        <f t="shared" si="145"/>
        <v>prop,207,2</v>
      </c>
      <c r="K131" s="53">
        <f t="shared" si="146"/>
        <v>0</v>
      </c>
      <c r="L131" s="53" t="str">
        <f t="shared" si="147"/>
        <v>prop,211,1;pack,1114;pack,1129;pack,1144;pack,1159</v>
      </c>
      <c r="M131" s="53" t="str">
        <f t="shared" si="148"/>
        <v>prop,211,1</v>
      </c>
      <c r="N131" s="53">
        <f t="shared" si="149"/>
        <v>250</v>
      </c>
      <c r="O131" s="53" t="str">
        <f t="shared" si="150"/>
        <v>prop,208,2;pack,1114;pack,1129;pack,1144;pack,1159</v>
      </c>
      <c r="P131" s="53" t="str">
        <f t="shared" si="151"/>
        <v>prop,208,2</v>
      </c>
      <c r="Q131" s="53">
        <f t="shared" si="152"/>
        <v>0</v>
      </c>
      <c r="R131" s="53" t="str">
        <f t="shared" si="153"/>
        <v>prop,212,1;pack,1114;pack,1129;pack,1144;pack,1159</v>
      </c>
      <c r="S131" s="53" t="str">
        <f t="shared" si="154"/>
        <v>prop,212,1</v>
      </c>
      <c r="T131" s="53">
        <f t="shared" si="155"/>
        <v>250</v>
      </c>
      <c r="U131" s="53" t="str">
        <f t="shared" si="156"/>
        <v>prop,209,2;pack,1114;pack,1129;pack,1144;pack,1159</v>
      </c>
      <c r="V131" s="53" t="str">
        <f t="shared" si="157"/>
        <v>prop,209,2</v>
      </c>
      <c r="W131" s="53">
        <f t="shared" si="158"/>
        <v>0</v>
      </c>
      <c r="X131" s="53" t="str">
        <f t="shared" si="159"/>
        <v>prop,213,1;pack,1114;pack,1129;pack,1144;pack,1159</v>
      </c>
      <c r="Y131" s="53" t="str">
        <f t="shared" si="160"/>
        <v>prop,213,1</v>
      </c>
      <c r="Z131" s="53">
        <f t="shared" si="161"/>
        <v>250</v>
      </c>
      <c r="AA131" s="53" t="str">
        <f t="shared" si="162"/>
        <v>prop,210,2;pack,1114;pack,1129;pack,1144;pack,1159</v>
      </c>
      <c r="AB131" s="53" t="str">
        <f t="shared" si="163"/>
        <v>prop,210,2</v>
      </c>
      <c r="AC131" s="53">
        <f t="shared" si="164"/>
        <v>0</v>
      </c>
      <c r="AD131" s="53" t="str">
        <f t="shared" si="165"/>
        <v>prop,214,1;pack,1114;pack,1129;pack,1144;pack,1159</v>
      </c>
      <c r="AE131" s="53" t="str">
        <f t="shared" si="166"/>
        <v>prop,214,1</v>
      </c>
      <c r="AF131" s="53">
        <f t="shared" si="167"/>
        <v>250</v>
      </c>
      <c r="AG131" s="53" t="str">
        <f t="shared" si="168"/>
        <v>prop,301,1</v>
      </c>
      <c r="AH131" s="53" t="str">
        <f t="shared" si="169"/>
        <v>prop,301,1</v>
      </c>
      <c r="AI131" s="53">
        <f t="shared" si="170"/>
        <v>0</v>
      </c>
      <c r="AJ131" s="53" t="str">
        <f t="shared" si="171"/>
        <v>prop,302,1</v>
      </c>
      <c r="AK131" s="53" t="str">
        <f t="shared" si="172"/>
        <v>prop,302,1</v>
      </c>
      <c r="AL131" s="53">
        <f t="shared" si="173"/>
        <v>0</v>
      </c>
      <c r="AM131" s="53" t="str">
        <f t="shared" si="174"/>
        <v>prop,303,1</v>
      </c>
      <c r="AN131" s="53" t="str">
        <f t="shared" si="175"/>
        <v>prop,303,1</v>
      </c>
      <c r="AO131" s="53">
        <f t="shared" si="176"/>
        <v>250</v>
      </c>
      <c r="AP131" s="53" t="str">
        <f t="shared" si="177"/>
        <v>prop,304,1</v>
      </c>
      <c r="AQ131" s="53" t="str">
        <f t="shared" si="178"/>
        <v>prop,304,1</v>
      </c>
      <c r="AR131" s="53">
        <f t="shared" si="179"/>
        <v>0</v>
      </c>
      <c r="AS131" s="53" t="str">
        <f t="shared" si="180"/>
        <v>prop,305,1</v>
      </c>
      <c r="AT131" s="53" t="str">
        <f t="shared" si="181"/>
        <v>prop,305,1</v>
      </c>
      <c r="AU131" s="53">
        <f t="shared" si="182"/>
        <v>0</v>
      </c>
      <c r="AV131" s="53" t="str">
        <f t="shared" si="183"/>
        <v>prop,306,1</v>
      </c>
      <c r="AW131" s="53" t="str">
        <f t="shared" si="184"/>
        <v>prop,306,1</v>
      </c>
      <c r="AX131" s="53">
        <f t="shared" si="185"/>
        <v>250</v>
      </c>
      <c r="AY131" s="53" t="str">
        <f t="shared" si="186"/>
        <v>prop,307,1</v>
      </c>
      <c r="AZ131" s="53" t="str">
        <f t="shared" si="187"/>
        <v>prop,307,1</v>
      </c>
      <c r="BA131" s="53">
        <f t="shared" si="188"/>
        <v>0</v>
      </c>
      <c r="BB131" s="53" t="str">
        <f t="shared" si="189"/>
        <v>prop,308,1</v>
      </c>
      <c r="BC131" s="53" t="str">
        <f t="shared" si="190"/>
        <v>prop,308,1</v>
      </c>
      <c r="BD131" s="53">
        <f t="shared" si="191"/>
        <v>0</v>
      </c>
      <c r="BE131" s="53" t="str">
        <f t="shared" si="192"/>
        <v>prop,309,1</v>
      </c>
      <c r="BF131" s="53" t="str">
        <f t="shared" si="193"/>
        <v>prop,309,1</v>
      </c>
      <c r="BG131" s="53">
        <f t="shared" si="194"/>
        <v>250</v>
      </c>
      <c r="BH131" s="53" t="str">
        <f t="shared" si="195"/>
        <v>prop,310,1</v>
      </c>
      <c r="BI131" s="53" t="str">
        <f t="shared" si="196"/>
        <v>prop,310,1</v>
      </c>
      <c r="BJ131" s="53">
        <f t="shared" si="197"/>
        <v>0</v>
      </c>
      <c r="BK131" s="53" t="str">
        <f t="shared" si="198"/>
        <v>prop,311,1</v>
      </c>
      <c r="BL131" s="53" t="str">
        <f t="shared" si="199"/>
        <v>prop,311,1</v>
      </c>
      <c r="BM131" s="53">
        <f t="shared" si="200"/>
        <v>0</v>
      </c>
      <c r="BN131" s="53" t="str">
        <f t="shared" si="201"/>
        <v>prop,312,1</v>
      </c>
      <c r="BO131" s="53" t="str">
        <f t="shared" si="202"/>
        <v>prop,312,1</v>
      </c>
      <c r="BP131" s="53">
        <f t="shared" si="203"/>
        <v>250</v>
      </c>
      <c r="BQ131" s="53" t="str">
        <f t="shared" si="204"/>
        <v>prop,322,1</v>
      </c>
      <c r="BR131" s="53" t="str">
        <f t="shared" si="205"/>
        <v>prop,322,1</v>
      </c>
      <c r="BS131" s="53">
        <f t="shared" si="206"/>
        <v>0</v>
      </c>
      <c r="BT131" s="53" t="str">
        <f t="shared" si="207"/>
        <v>prop,323,1</v>
      </c>
      <c r="BU131" s="53" t="str">
        <f t="shared" si="208"/>
        <v>prop,323,1</v>
      </c>
      <c r="BV131" s="53">
        <f t="shared" si="209"/>
        <v>1000</v>
      </c>
      <c r="BW131" s="53" t="str">
        <f t="shared" si="210"/>
        <v>prop,313,1</v>
      </c>
      <c r="BX131" s="53" t="str">
        <f t="shared" si="211"/>
        <v>prop,313,1</v>
      </c>
      <c r="BY131" s="53">
        <f t="shared" si="212"/>
        <v>0</v>
      </c>
      <c r="BZ131" s="53" t="str">
        <f t="shared" si="213"/>
        <v>prop,314,1</v>
      </c>
      <c r="CA131" s="53" t="str">
        <f t="shared" si="214"/>
        <v>prop,314,1</v>
      </c>
      <c r="CB131" s="53">
        <f t="shared" si="215"/>
        <v>0</v>
      </c>
      <c r="CC131" s="53" t="str">
        <f t="shared" si="216"/>
        <v>prop,316,1</v>
      </c>
      <c r="CD131" s="53" t="str">
        <f t="shared" si="217"/>
        <v>prop,316,1</v>
      </c>
      <c r="CE131" s="53">
        <f t="shared" si="218"/>
        <v>0</v>
      </c>
      <c r="CF131" s="53" t="str">
        <f t="shared" si="219"/>
        <v>prop,317,1</v>
      </c>
      <c r="CG131" s="53" t="str">
        <f t="shared" si="220"/>
        <v>prop,317,1</v>
      </c>
      <c r="CH131" s="53">
        <f t="shared" si="221"/>
        <v>0</v>
      </c>
      <c r="CI131" s="53" t="str">
        <f t="shared" si="222"/>
        <v>prop,206,2;pack,1114;pack,1129;pack,1144;pack,1159</v>
      </c>
      <c r="CJ131" s="53" t="str">
        <f t="shared" si="223"/>
        <v>prop,206,2</v>
      </c>
      <c r="CK131" s="53">
        <f t="shared" si="224"/>
        <v>1000</v>
      </c>
      <c r="CL131" s="53" t="str">
        <f t="shared" si="225"/>
        <v>prop,205,5;pack,1114;pack,1129;pack,1144;pack,1159</v>
      </c>
      <c r="CM131" s="53" t="str">
        <f t="shared" si="226"/>
        <v>prop,205,5</v>
      </c>
      <c r="CN131" s="53">
        <f t="shared" si="227"/>
        <v>500</v>
      </c>
      <c r="CO131" s="53" t="str">
        <f>"stage_token,"&amp;INT(价值设定!M92*100)</f>
        <v>stage_token,2300</v>
      </c>
      <c r="CP131" s="53" t="str">
        <f t="shared" si="228"/>
        <v>stage_token,2300</v>
      </c>
      <c r="CQ131" s="53">
        <v>500</v>
      </c>
      <c r="CR131" s="53" t="s">
        <v>2329</v>
      </c>
      <c r="CS131" s="53" t="str">
        <f t="shared" si="229"/>
        <v>cash,110</v>
      </c>
      <c r="CT131" s="53">
        <v>100</v>
      </c>
      <c r="CU131" s="53" t="s">
        <v>2330</v>
      </c>
      <c r="CV131" s="53" t="str">
        <f t="shared" si="230"/>
        <v>prop,704,8</v>
      </c>
      <c r="CW131" s="53">
        <v>100</v>
      </c>
      <c r="CX131" s="53" t="str">
        <f t="shared" si="231"/>
        <v>MCN,4,3,1,1</v>
      </c>
      <c r="CY131" s="177" t="s">
        <v>2431</v>
      </c>
      <c r="CZ131" s="53">
        <f t="shared" si="232"/>
        <v>30</v>
      </c>
      <c r="DA131" s="53" t="str">
        <f t="shared" si="233"/>
        <v>prop,105,1</v>
      </c>
      <c r="DB131" s="53" t="str">
        <f t="shared" si="234"/>
        <v>prop,105,1</v>
      </c>
      <c r="DC131" s="53">
        <f t="shared" si="235"/>
        <v>1500</v>
      </c>
      <c r="DE131" s="53">
        <v>1229</v>
      </c>
      <c r="DF131" s="56" t="str">
        <f t="shared" si="237"/>
        <v>pack,201|5;pack,211|5;pack,221|5;pack,256|5;pack,202|6;pack,212|6;pack,222|6;pack,257|6;0|752</v>
      </c>
      <c r="DG131" s="81"/>
      <c r="DJ131" s="56"/>
      <c r="DN131" s="53"/>
      <c r="DO131" s="53"/>
    </row>
    <row r="132" spans="1:119" x14ac:dyDescent="0.15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40"/>
        <v>coin,7050</v>
      </c>
      <c r="E132" s="53">
        <f t="shared" si="141"/>
        <v>2000</v>
      </c>
      <c r="F132" s="145" t="str">
        <f t="shared" si="142"/>
        <v>MCN,3,3,1,1</v>
      </c>
      <c r="G132" s="177" t="s">
        <v>2429</v>
      </c>
      <c r="H132" s="53">
        <f t="shared" si="143"/>
        <v>2000</v>
      </c>
      <c r="I132" s="53" t="str">
        <f t="shared" si="144"/>
        <v>prop,207,2;pack,1114;pack,1129;pack,1144;pack,1159</v>
      </c>
      <c r="J132" s="53" t="str">
        <f t="shared" si="145"/>
        <v>prop,207,2</v>
      </c>
      <c r="K132" s="53">
        <f t="shared" si="146"/>
        <v>0</v>
      </c>
      <c r="L132" s="53" t="str">
        <f t="shared" si="147"/>
        <v>prop,211,1;pack,1114;pack,1129;pack,1144;pack,1159</v>
      </c>
      <c r="M132" s="53" t="str">
        <f t="shared" si="148"/>
        <v>prop,211,1</v>
      </c>
      <c r="N132" s="53">
        <f t="shared" si="149"/>
        <v>250</v>
      </c>
      <c r="O132" s="53" t="str">
        <f t="shared" si="150"/>
        <v>prop,208,2;pack,1114;pack,1129;pack,1144;pack,1159</v>
      </c>
      <c r="P132" s="53" t="str">
        <f t="shared" si="151"/>
        <v>prop,208,2</v>
      </c>
      <c r="Q132" s="53">
        <f t="shared" si="152"/>
        <v>0</v>
      </c>
      <c r="R132" s="53" t="str">
        <f t="shared" si="153"/>
        <v>prop,212,1;pack,1114;pack,1129;pack,1144;pack,1159</v>
      </c>
      <c r="S132" s="53" t="str">
        <f t="shared" si="154"/>
        <v>prop,212,1</v>
      </c>
      <c r="T132" s="53">
        <f t="shared" si="155"/>
        <v>250</v>
      </c>
      <c r="U132" s="53" t="str">
        <f t="shared" si="156"/>
        <v>prop,209,2;pack,1114;pack,1129;pack,1144;pack,1159</v>
      </c>
      <c r="V132" s="53" t="str">
        <f t="shared" si="157"/>
        <v>prop,209,2</v>
      </c>
      <c r="W132" s="53">
        <f t="shared" si="158"/>
        <v>0</v>
      </c>
      <c r="X132" s="53" t="str">
        <f t="shared" si="159"/>
        <v>prop,213,1;pack,1114;pack,1129;pack,1144;pack,1159</v>
      </c>
      <c r="Y132" s="53" t="str">
        <f t="shared" si="160"/>
        <v>prop,213,1</v>
      </c>
      <c r="Z132" s="53">
        <f t="shared" si="161"/>
        <v>250</v>
      </c>
      <c r="AA132" s="53" t="str">
        <f t="shared" si="162"/>
        <v>prop,210,2;pack,1114;pack,1129;pack,1144;pack,1159</v>
      </c>
      <c r="AB132" s="53" t="str">
        <f t="shared" si="163"/>
        <v>prop,210,2</v>
      </c>
      <c r="AC132" s="53">
        <f t="shared" si="164"/>
        <v>0</v>
      </c>
      <c r="AD132" s="53" t="str">
        <f t="shared" si="165"/>
        <v>prop,214,1;pack,1114;pack,1129;pack,1144;pack,1159</v>
      </c>
      <c r="AE132" s="53" t="str">
        <f t="shared" si="166"/>
        <v>prop,214,1</v>
      </c>
      <c r="AF132" s="53">
        <f t="shared" si="167"/>
        <v>250</v>
      </c>
      <c r="AG132" s="53" t="str">
        <f t="shared" si="168"/>
        <v>prop,301,1</v>
      </c>
      <c r="AH132" s="53" t="str">
        <f t="shared" si="169"/>
        <v>prop,301,1</v>
      </c>
      <c r="AI132" s="53">
        <f t="shared" si="170"/>
        <v>0</v>
      </c>
      <c r="AJ132" s="53" t="str">
        <f t="shared" si="171"/>
        <v>prop,302,1</v>
      </c>
      <c r="AK132" s="53" t="str">
        <f t="shared" si="172"/>
        <v>prop,302,1</v>
      </c>
      <c r="AL132" s="53">
        <f t="shared" si="173"/>
        <v>0</v>
      </c>
      <c r="AM132" s="53" t="str">
        <f t="shared" si="174"/>
        <v>prop,303,1</v>
      </c>
      <c r="AN132" s="53" t="str">
        <f t="shared" si="175"/>
        <v>prop,303,1</v>
      </c>
      <c r="AO132" s="53">
        <f t="shared" si="176"/>
        <v>250</v>
      </c>
      <c r="AP132" s="53" t="str">
        <f t="shared" si="177"/>
        <v>prop,304,1</v>
      </c>
      <c r="AQ132" s="53" t="str">
        <f t="shared" si="178"/>
        <v>prop,304,1</v>
      </c>
      <c r="AR132" s="53">
        <f t="shared" si="179"/>
        <v>0</v>
      </c>
      <c r="AS132" s="53" t="str">
        <f t="shared" si="180"/>
        <v>prop,305,1</v>
      </c>
      <c r="AT132" s="53" t="str">
        <f t="shared" si="181"/>
        <v>prop,305,1</v>
      </c>
      <c r="AU132" s="53">
        <f t="shared" si="182"/>
        <v>0</v>
      </c>
      <c r="AV132" s="53" t="str">
        <f t="shared" si="183"/>
        <v>prop,306,1</v>
      </c>
      <c r="AW132" s="53" t="str">
        <f t="shared" si="184"/>
        <v>prop,306,1</v>
      </c>
      <c r="AX132" s="53">
        <f t="shared" si="185"/>
        <v>250</v>
      </c>
      <c r="AY132" s="53" t="str">
        <f t="shared" si="186"/>
        <v>prop,307,1</v>
      </c>
      <c r="AZ132" s="53" t="str">
        <f t="shared" si="187"/>
        <v>prop,307,1</v>
      </c>
      <c r="BA132" s="53">
        <f t="shared" si="188"/>
        <v>0</v>
      </c>
      <c r="BB132" s="53" t="str">
        <f t="shared" si="189"/>
        <v>prop,308,1</v>
      </c>
      <c r="BC132" s="53" t="str">
        <f t="shared" si="190"/>
        <v>prop,308,1</v>
      </c>
      <c r="BD132" s="53">
        <f t="shared" si="191"/>
        <v>0</v>
      </c>
      <c r="BE132" s="53" t="str">
        <f t="shared" si="192"/>
        <v>prop,309,1</v>
      </c>
      <c r="BF132" s="53" t="str">
        <f t="shared" si="193"/>
        <v>prop,309,1</v>
      </c>
      <c r="BG132" s="53">
        <f t="shared" si="194"/>
        <v>250</v>
      </c>
      <c r="BH132" s="53" t="str">
        <f t="shared" si="195"/>
        <v>prop,310,1</v>
      </c>
      <c r="BI132" s="53" t="str">
        <f t="shared" si="196"/>
        <v>prop,310,1</v>
      </c>
      <c r="BJ132" s="53">
        <f t="shared" si="197"/>
        <v>0</v>
      </c>
      <c r="BK132" s="53" t="str">
        <f t="shared" si="198"/>
        <v>prop,311,1</v>
      </c>
      <c r="BL132" s="53" t="str">
        <f t="shared" si="199"/>
        <v>prop,311,1</v>
      </c>
      <c r="BM132" s="53">
        <f t="shared" si="200"/>
        <v>0</v>
      </c>
      <c r="BN132" s="53" t="str">
        <f t="shared" si="201"/>
        <v>prop,312,1</v>
      </c>
      <c r="BO132" s="53" t="str">
        <f t="shared" si="202"/>
        <v>prop,312,1</v>
      </c>
      <c r="BP132" s="53">
        <f t="shared" si="203"/>
        <v>250</v>
      </c>
      <c r="BQ132" s="53" t="str">
        <f t="shared" si="204"/>
        <v>prop,322,1</v>
      </c>
      <c r="BR132" s="53" t="str">
        <f t="shared" si="205"/>
        <v>prop,322,1</v>
      </c>
      <c r="BS132" s="53">
        <f t="shared" si="206"/>
        <v>0</v>
      </c>
      <c r="BT132" s="53" t="str">
        <f t="shared" si="207"/>
        <v>prop,323,1</v>
      </c>
      <c r="BU132" s="53" t="str">
        <f t="shared" si="208"/>
        <v>prop,323,1</v>
      </c>
      <c r="BV132" s="53">
        <f t="shared" si="209"/>
        <v>1000</v>
      </c>
      <c r="BW132" s="53" t="str">
        <f t="shared" si="210"/>
        <v>prop,313,1</v>
      </c>
      <c r="BX132" s="53" t="str">
        <f t="shared" si="211"/>
        <v>prop,313,1</v>
      </c>
      <c r="BY132" s="53">
        <f t="shared" si="212"/>
        <v>0</v>
      </c>
      <c r="BZ132" s="53" t="str">
        <f t="shared" si="213"/>
        <v>prop,314,1</v>
      </c>
      <c r="CA132" s="53" t="str">
        <f t="shared" si="214"/>
        <v>prop,314,1</v>
      </c>
      <c r="CB132" s="53">
        <f t="shared" si="215"/>
        <v>0</v>
      </c>
      <c r="CC132" s="53" t="str">
        <f t="shared" si="216"/>
        <v>prop,316,1</v>
      </c>
      <c r="CD132" s="53" t="str">
        <f t="shared" si="217"/>
        <v>prop,316,1</v>
      </c>
      <c r="CE132" s="53">
        <f t="shared" si="218"/>
        <v>0</v>
      </c>
      <c r="CF132" s="53" t="str">
        <f t="shared" si="219"/>
        <v>prop,317,1</v>
      </c>
      <c r="CG132" s="53" t="str">
        <f t="shared" si="220"/>
        <v>prop,317,1</v>
      </c>
      <c r="CH132" s="53">
        <f t="shared" si="221"/>
        <v>0</v>
      </c>
      <c r="CI132" s="53" t="str">
        <f t="shared" si="222"/>
        <v>prop,206,2;pack,1114;pack,1129;pack,1144;pack,1159</v>
      </c>
      <c r="CJ132" s="53" t="str">
        <f t="shared" si="223"/>
        <v>prop,206,2</v>
      </c>
      <c r="CK132" s="53">
        <f t="shared" si="224"/>
        <v>1000</v>
      </c>
      <c r="CL132" s="53" t="str">
        <f t="shared" si="225"/>
        <v>prop,205,5;pack,1114;pack,1129;pack,1144;pack,1159</v>
      </c>
      <c r="CM132" s="53" t="str">
        <f t="shared" si="226"/>
        <v>prop,205,5</v>
      </c>
      <c r="CN132" s="53">
        <f t="shared" si="227"/>
        <v>500</v>
      </c>
      <c r="CO132" s="53" t="str">
        <f>"stage_token,"&amp;INT(价值设定!M93*100)</f>
        <v>stage_token,2310</v>
      </c>
      <c r="CP132" s="53" t="str">
        <f t="shared" si="228"/>
        <v>stage_token,2310</v>
      </c>
      <c r="CQ132" s="53">
        <v>500</v>
      </c>
      <c r="CR132" s="53" t="s">
        <v>2329</v>
      </c>
      <c r="CS132" s="53" t="str">
        <f t="shared" si="229"/>
        <v>cash,110</v>
      </c>
      <c r="CT132" s="53">
        <v>100</v>
      </c>
      <c r="CU132" s="53" t="s">
        <v>2330</v>
      </c>
      <c r="CV132" s="53" t="str">
        <f t="shared" si="230"/>
        <v>prop,704,8</v>
      </c>
      <c r="CW132" s="53">
        <v>100</v>
      </c>
      <c r="CX132" s="53" t="str">
        <f t="shared" si="231"/>
        <v>MCN,4,3,1,1</v>
      </c>
      <c r="CY132" s="177" t="s">
        <v>2431</v>
      </c>
      <c r="CZ132" s="53">
        <f t="shared" si="232"/>
        <v>30</v>
      </c>
      <c r="DA132" s="53" t="str">
        <f t="shared" si="233"/>
        <v>prop,105,1</v>
      </c>
      <c r="DB132" s="53" t="str">
        <f t="shared" si="234"/>
        <v>prop,105,1</v>
      </c>
      <c r="DC132" s="53">
        <f t="shared" si="235"/>
        <v>1500</v>
      </c>
      <c r="DE132" s="53">
        <v>1230</v>
      </c>
      <c r="DF132" s="56" t="str">
        <f t="shared" si="237"/>
        <v>pack,227|8;pack,237|8;pack,247|8;pack,267|8;0|368</v>
      </c>
      <c r="DG132" s="81"/>
    </row>
    <row r="133" spans="1:119" x14ac:dyDescent="0.15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40"/>
        <v>coin,7100</v>
      </c>
      <c r="E133" s="53">
        <f t="shared" si="141"/>
        <v>2000</v>
      </c>
      <c r="F133" s="145" t="str">
        <f t="shared" si="142"/>
        <v>MCN,3,3,1,1</v>
      </c>
      <c r="G133" s="177" t="s">
        <v>2429</v>
      </c>
      <c r="H133" s="53">
        <f t="shared" si="143"/>
        <v>2000</v>
      </c>
      <c r="I133" s="53" t="str">
        <f t="shared" si="144"/>
        <v>prop,207,2;pack,1114;pack,1129;pack,1144;pack,1159</v>
      </c>
      <c r="J133" s="53" t="str">
        <f t="shared" si="145"/>
        <v>prop,207,2</v>
      </c>
      <c r="K133" s="53">
        <f t="shared" si="146"/>
        <v>0</v>
      </c>
      <c r="L133" s="53" t="str">
        <f t="shared" si="147"/>
        <v>prop,211,1;pack,1114;pack,1129;pack,1144;pack,1159</v>
      </c>
      <c r="M133" s="53" t="str">
        <f t="shared" si="148"/>
        <v>prop,211,1</v>
      </c>
      <c r="N133" s="53">
        <f t="shared" si="149"/>
        <v>250</v>
      </c>
      <c r="O133" s="53" t="str">
        <f t="shared" si="150"/>
        <v>prop,208,2;pack,1114;pack,1129;pack,1144;pack,1159</v>
      </c>
      <c r="P133" s="53" t="str">
        <f t="shared" si="151"/>
        <v>prop,208,2</v>
      </c>
      <c r="Q133" s="53">
        <f t="shared" si="152"/>
        <v>0</v>
      </c>
      <c r="R133" s="53" t="str">
        <f t="shared" si="153"/>
        <v>prop,212,1;pack,1114;pack,1129;pack,1144;pack,1159</v>
      </c>
      <c r="S133" s="53" t="str">
        <f t="shared" si="154"/>
        <v>prop,212,1</v>
      </c>
      <c r="T133" s="53">
        <f t="shared" si="155"/>
        <v>250</v>
      </c>
      <c r="U133" s="53" t="str">
        <f t="shared" si="156"/>
        <v>prop,209,2;pack,1114;pack,1129;pack,1144;pack,1159</v>
      </c>
      <c r="V133" s="53" t="str">
        <f t="shared" si="157"/>
        <v>prop,209,2</v>
      </c>
      <c r="W133" s="53">
        <f t="shared" si="158"/>
        <v>0</v>
      </c>
      <c r="X133" s="53" t="str">
        <f t="shared" si="159"/>
        <v>prop,213,1;pack,1114;pack,1129;pack,1144;pack,1159</v>
      </c>
      <c r="Y133" s="53" t="str">
        <f t="shared" si="160"/>
        <v>prop,213,1</v>
      </c>
      <c r="Z133" s="53">
        <f t="shared" si="161"/>
        <v>250</v>
      </c>
      <c r="AA133" s="53" t="str">
        <f t="shared" si="162"/>
        <v>prop,210,2;pack,1114;pack,1129;pack,1144;pack,1159</v>
      </c>
      <c r="AB133" s="53" t="str">
        <f t="shared" si="163"/>
        <v>prop,210,2</v>
      </c>
      <c r="AC133" s="53">
        <f t="shared" si="164"/>
        <v>0</v>
      </c>
      <c r="AD133" s="53" t="str">
        <f t="shared" si="165"/>
        <v>prop,214,1;pack,1114;pack,1129;pack,1144;pack,1159</v>
      </c>
      <c r="AE133" s="53" t="str">
        <f t="shared" si="166"/>
        <v>prop,214,1</v>
      </c>
      <c r="AF133" s="53">
        <f t="shared" si="167"/>
        <v>250</v>
      </c>
      <c r="AG133" s="53" t="str">
        <f t="shared" si="168"/>
        <v>prop,301,1</v>
      </c>
      <c r="AH133" s="53" t="str">
        <f t="shared" si="169"/>
        <v>prop,301,1</v>
      </c>
      <c r="AI133" s="53">
        <f t="shared" si="170"/>
        <v>0</v>
      </c>
      <c r="AJ133" s="53" t="str">
        <f t="shared" si="171"/>
        <v>prop,302,1</v>
      </c>
      <c r="AK133" s="53" t="str">
        <f t="shared" si="172"/>
        <v>prop,302,1</v>
      </c>
      <c r="AL133" s="53">
        <f t="shared" si="173"/>
        <v>0</v>
      </c>
      <c r="AM133" s="53" t="str">
        <f t="shared" si="174"/>
        <v>prop,303,1</v>
      </c>
      <c r="AN133" s="53" t="str">
        <f t="shared" si="175"/>
        <v>prop,303,1</v>
      </c>
      <c r="AO133" s="53">
        <f t="shared" si="176"/>
        <v>250</v>
      </c>
      <c r="AP133" s="53" t="str">
        <f t="shared" si="177"/>
        <v>prop,304,1</v>
      </c>
      <c r="AQ133" s="53" t="str">
        <f t="shared" si="178"/>
        <v>prop,304,1</v>
      </c>
      <c r="AR133" s="53">
        <f t="shared" si="179"/>
        <v>0</v>
      </c>
      <c r="AS133" s="53" t="str">
        <f t="shared" si="180"/>
        <v>prop,305,1</v>
      </c>
      <c r="AT133" s="53" t="str">
        <f t="shared" si="181"/>
        <v>prop,305,1</v>
      </c>
      <c r="AU133" s="53">
        <f t="shared" si="182"/>
        <v>0</v>
      </c>
      <c r="AV133" s="53" t="str">
        <f t="shared" si="183"/>
        <v>prop,306,1</v>
      </c>
      <c r="AW133" s="53" t="str">
        <f t="shared" si="184"/>
        <v>prop,306,1</v>
      </c>
      <c r="AX133" s="53">
        <f t="shared" si="185"/>
        <v>250</v>
      </c>
      <c r="AY133" s="53" t="str">
        <f t="shared" si="186"/>
        <v>prop,307,1</v>
      </c>
      <c r="AZ133" s="53" t="str">
        <f t="shared" si="187"/>
        <v>prop,307,1</v>
      </c>
      <c r="BA133" s="53">
        <f t="shared" si="188"/>
        <v>0</v>
      </c>
      <c r="BB133" s="53" t="str">
        <f t="shared" si="189"/>
        <v>prop,308,1</v>
      </c>
      <c r="BC133" s="53" t="str">
        <f t="shared" si="190"/>
        <v>prop,308,1</v>
      </c>
      <c r="BD133" s="53">
        <f t="shared" si="191"/>
        <v>0</v>
      </c>
      <c r="BE133" s="53" t="str">
        <f t="shared" si="192"/>
        <v>prop,309,1</v>
      </c>
      <c r="BF133" s="53" t="str">
        <f t="shared" si="193"/>
        <v>prop,309,1</v>
      </c>
      <c r="BG133" s="53">
        <f t="shared" si="194"/>
        <v>250</v>
      </c>
      <c r="BH133" s="53" t="str">
        <f t="shared" si="195"/>
        <v>prop,310,1</v>
      </c>
      <c r="BI133" s="53" t="str">
        <f t="shared" si="196"/>
        <v>prop,310,1</v>
      </c>
      <c r="BJ133" s="53">
        <f t="shared" si="197"/>
        <v>0</v>
      </c>
      <c r="BK133" s="53" t="str">
        <f t="shared" si="198"/>
        <v>prop,311,1</v>
      </c>
      <c r="BL133" s="53" t="str">
        <f t="shared" si="199"/>
        <v>prop,311,1</v>
      </c>
      <c r="BM133" s="53">
        <f t="shared" si="200"/>
        <v>0</v>
      </c>
      <c r="BN133" s="53" t="str">
        <f t="shared" si="201"/>
        <v>prop,312,1</v>
      </c>
      <c r="BO133" s="53" t="str">
        <f t="shared" si="202"/>
        <v>prop,312,1</v>
      </c>
      <c r="BP133" s="53">
        <f t="shared" si="203"/>
        <v>250</v>
      </c>
      <c r="BQ133" s="53" t="str">
        <f t="shared" si="204"/>
        <v>prop,322,1</v>
      </c>
      <c r="BR133" s="53" t="str">
        <f t="shared" si="205"/>
        <v>prop,322,1</v>
      </c>
      <c r="BS133" s="53">
        <f t="shared" si="206"/>
        <v>0</v>
      </c>
      <c r="BT133" s="53" t="str">
        <f t="shared" si="207"/>
        <v>prop,323,1</v>
      </c>
      <c r="BU133" s="53" t="str">
        <f t="shared" si="208"/>
        <v>prop,323,1</v>
      </c>
      <c r="BV133" s="53">
        <f t="shared" si="209"/>
        <v>1000</v>
      </c>
      <c r="BW133" s="53" t="str">
        <f t="shared" si="210"/>
        <v>prop,313,1</v>
      </c>
      <c r="BX133" s="53" t="str">
        <f t="shared" si="211"/>
        <v>prop,313,1</v>
      </c>
      <c r="BY133" s="53">
        <f t="shared" si="212"/>
        <v>0</v>
      </c>
      <c r="BZ133" s="53" t="str">
        <f t="shared" si="213"/>
        <v>prop,314,1</v>
      </c>
      <c r="CA133" s="53" t="str">
        <f t="shared" si="214"/>
        <v>prop,314,1</v>
      </c>
      <c r="CB133" s="53">
        <f t="shared" si="215"/>
        <v>0</v>
      </c>
      <c r="CC133" s="53" t="str">
        <f t="shared" si="216"/>
        <v>prop,316,1</v>
      </c>
      <c r="CD133" s="53" t="str">
        <f t="shared" si="217"/>
        <v>prop,316,1</v>
      </c>
      <c r="CE133" s="53">
        <f t="shared" si="218"/>
        <v>0</v>
      </c>
      <c r="CF133" s="53" t="str">
        <f t="shared" si="219"/>
        <v>prop,317,1</v>
      </c>
      <c r="CG133" s="53" t="str">
        <f t="shared" si="220"/>
        <v>prop,317,1</v>
      </c>
      <c r="CH133" s="53">
        <f t="shared" si="221"/>
        <v>0</v>
      </c>
      <c r="CI133" s="53" t="str">
        <f t="shared" si="222"/>
        <v>prop,206,2;pack,1114;pack,1129;pack,1144;pack,1159</v>
      </c>
      <c r="CJ133" s="53" t="str">
        <f t="shared" si="223"/>
        <v>prop,206,2</v>
      </c>
      <c r="CK133" s="53">
        <f t="shared" si="224"/>
        <v>1000</v>
      </c>
      <c r="CL133" s="53" t="str">
        <f t="shared" si="225"/>
        <v>prop,205,5;pack,1114;pack,1129;pack,1144;pack,1159</v>
      </c>
      <c r="CM133" s="53" t="str">
        <f t="shared" si="226"/>
        <v>prop,205,5</v>
      </c>
      <c r="CN133" s="53">
        <f t="shared" si="227"/>
        <v>500</v>
      </c>
      <c r="CO133" s="53" t="str">
        <f>"stage_token,"&amp;INT(价值设定!M94*100)</f>
        <v>stage_token,2320</v>
      </c>
      <c r="CP133" s="53" t="str">
        <f t="shared" si="228"/>
        <v>stage_token,2320</v>
      </c>
      <c r="CQ133" s="53">
        <v>500</v>
      </c>
      <c r="CR133" s="53" t="s">
        <v>2329</v>
      </c>
      <c r="CS133" s="53" t="str">
        <f t="shared" si="229"/>
        <v>cash,110</v>
      </c>
      <c r="CT133" s="53">
        <v>100</v>
      </c>
      <c r="CU133" s="53" t="s">
        <v>2330</v>
      </c>
      <c r="CV133" s="53" t="str">
        <f t="shared" si="230"/>
        <v>prop,704,8</v>
      </c>
      <c r="CW133" s="53">
        <v>100</v>
      </c>
      <c r="CX133" s="53" t="str">
        <f t="shared" si="231"/>
        <v>MCN,4,3,1,1</v>
      </c>
      <c r="CY133" s="177" t="s">
        <v>2431</v>
      </c>
      <c r="CZ133" s="53">
        <f t="shared" si="232"/>
        <v>30</v>
      </c>
      <c r="DA133" s="53" t="str">
        <f t="shared" si="233"/>
        <v>prop,105,1</v>
      </c>
      <c r="DB133" s="53" t="str">
        <f t="shared" si="234"/>
        <v>prop,105,1</v>
      </c>
      <c r="DC133" s="53">
        <f t="shared" si="235"/>
        <v>1500</v>
      </c>
      <c r="DE133" s="53">
        <v>1231</v>
      </c>
      <c r="DF133" s="56" t="str">
        <f t="shared" si="237"/>
        <v>pack,252|8;pack,262|8;pack,272|8;0|276</v>
      </c>
      <c r="DG133" s="81"/>
    </row>
    <row r="134" spans="1:119" x14ac:dyDescent="0.15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40"/>
        <v>coin,7150</v>
      </c>
      <c r="E134" s="53">
        <f t="shared" si="141"/>
        <v>2000</v>
      </c>
      <c r="F134" s="145" t="str">
        <f t="shared" si="142"/>
        <v>MCN,3,3,1,1</v>
      </c>
      <c r="G134" s="177" t="s">
        <v>2429</v>
      </c>
      <c r="H134" s="53">
        <f t="shared" si="143"/>
        <v>2000</v>
      </c>
      <c r="I134" s="53" t="str">
        <f t="shared" si="144"/>
        <v>prop,207,2;pack,1114;pack,1129;pack,1144;pack,1159</v>
      </c>
      <c r="J134" s="53" t="str">
        <f t="shared" si="145"/>
        <v>prop,207,2</v>
      </c>
      <c r="K134" s="53">
        <f t="shared" si="146"/>
        <v>0</v>
      </c>
      <c r="L134" s="53" t="str">
        <f t="shared" si="147"/>
        <v>prop,211,1;pack,1114;pack,1129;pack,1144;pack,1159</v>
      </c>
      <c r="M134" s="53" t="str">
        <f t="shared" si="148"/>
        <v>prop,211,1</v>
      </c>
      <c r="N134" s="53">
        <f t="shared" si="149"/>
        <v>250</v>
      </c>
      <c r="O134" s="53" t="str">
        <f t="shared" si="150"/>
        <v>prop,208,2;pack,1114;pack,1129;pack,1144;pack,1159</v>
      </c>
      <c r="P134" s="53" t="str">
        <f t="shared" si="151"/>
        <v>prop,208,2</v>
      </c>
      <c r="Q134" s="53">
        <f t="shared" si="152"/>
        <v>0</v>
      </c>
      <c r="R134" s="53" t="str">
        <f t="shared" si="153"/>
        <v>prop,212,1;pack,1114;pack,1129;pack,1144;pack,1159</v>
      </c>
      <c r="S134" s="53" t="str">
        <f t="shared" si="154"/>
        <v>prop,212,1</v>
      </c>
      <c r="T134" s="53">
        <f t="shared" si="155"/>
        <v>250</v>
      </c>
      <c r="U134" s="53" t="str">
        <f t="shared" si="156"/>
        <v>prop,209,2;pack,1114;pack,1129;pack,1144;pack,1159</v>
      </c>
      <c r="V134" s="53" t="str">
        <f t="shared" si="157"/>
        <v>prop,209,2</v>
      </c>
      <c r="W134" s="53">
        <f t="shared" si="158"/>
        <v>0</v>
      </c>
      <c r="X134" s="53" t="str">
        <f t="shared" si="159"/>
        <v>prop,213,1;pack,1114;pack,1129;pack,1144;pack,1159</v>
      </c>
      <c r="Y134" s="53" t="str">
        <f t="shared" si="160"/>
        <v>prop,213,1</v>
      </c>
      <c r="Z134" s="53">
        <f t="shared" si="161"/>
        <v>250</v>
      </c>
      <c r="AA134" s="53" t="str">
        <f t="shared" si="162"/>
        <v>prop,210,2;pack,1114;pack,1129;pack,1144;pack,1159</v>
      </c>
      <c r="AB134" s="53" t="str">
        <f t="shared" si="163"/>
        <v>prop,210,2</v>
      </c>
      <c r="AC134" s="53">
        <f t="shared" si="164"/>
        <v>0</v>
      </c>
      <c r="AD134" s="53" t="str">
        <f t="shared" si="165"/>
        <v>prop,214,1;pack,1114;pack,1129;pack,1144;pack,1159</v>
      </c>
      <c r="AE134" s="53" t="str">
        <f t="shared" si="166"/>
        <v>prop,214,1</v>
      </c>
      <c r="AF134" s="53">
        <f t="shared" si="167"/>
        <v>250</v>
      </c>
      <c r="AG134" s="53" t="str">
        <f t="shared" si="168"/>
        <v>prop,301,1</v>
      </c>
      <c r="AH134" s="53" t="str">
        <f t="shared" si="169"/>
        <v>prop,301,1</v>
      </c>
      <c r="AI134" s="53">
        <f t="shared" si="170"/>
        <v>0</v>
      </c>
      <c r="AJ134" s="53" t="str">
        <f t="shared" si="171"/>
        <v>prop,302,1</v>
      </c>
      <c r="AK134" s="53" t="str">
        <f t="shared" si="172"/>
        <v>prop,302,1</v>
      </c>
      <c r="AL134" s="53">
        <f t="shared" si="173"/>
        <v>0</v>
      </c>
      <c r="AM134" s="53" t="str">
        <f t="shared" si="174"/>
        <v>prop,303,1</v>
      </c>
      <c r="AN134" s="53" t="str">
        <f t="shared" si="175"/>
        <v>prop,303,1</v>
      </c>
      <c r="AO134" s="53">
        <f t="shared" si="176"/>
        <v>250</v>
      </c>
      <c r="AP134" s="53" t="str">
        <f t="shared" si="177"/>
        <v>prop,304,1</v>
      </c>
      <c r="AQ134" s="53" t="str">
        <f t="shared" si="178"/>
        <v>prop,304,1</v>
      </c>
      <c r="AR134" s="53">
        <f t="shared" si="179"/>
        <v>0</v>
      </c>
      <c r="AS134" s="53" t="str">
        <f t="shared" si="180"/>
        <v>prop,305,1</v>
      </c>
      <c r="AT134" s="53" t="str">
        <f t="shared" si="181"/>
        <v>prop,305,1</v>
      </c>
      <c r="AU134" s="53">
        <f t="shared" si="182"/>
        <v>0</v>
      </c>
      <c r="AV134" s="53" t="str">
        <f t="shared" si="183"/>
        <v>prop,306,1</v>
      </c>
      <c r="AW134" s="53" t="str">
        <f t="shared" si="184"/>
        <v>prop,306,1</v>
      </c>
      <c r="AX134" s="53">
        <f t="shared" si="185"/>
        <v>250</v>
      </c>
      <c r="AY134" s="53" t="str">
        <f t="shared" si="186"/>
        <v>prop,307,1</v>
      </c>
      <c r="AZ134" s="53" t="str">
        <f t="shared" si="187"/>
        <v>prop,307,1</v>
      </c>
      <c r="BA134" s="53">
        <f t="shared" si="188"/>
        <v>0</v>
      </c>
      <c r="BB134" s="53" t="str">
        <f t="shared" si="189"/>
        <v>prop,308,1</v>
      </c>
      <c r="BC134" s="53" t="str">
        <f t="shared" si="190"/>
        <v>prop,308,1</v>
      </c>
      <c r="BD134" s="53">
        <f t="shared" si="191"/>
        <v>0</v>
      </c>
      <c r="BE134" s="53" t="str">
        <f t="shared" si="192"/>
        <v>prop,309,1</v>
      </c>
      <c r="BF134" s="53" t="str">
        <f t="shared" si="193"/>
        <v>prop,309,1</v>
      </c>
      <c r="BG134" s="53">
        <f t="shared" si="194"/>
        <v>250</v>
      </c>
      <c r="BH134" s="53" t="str">
        <f t="shared" si="195"/>
        <v>prop,310,1</v>
      </c>
      <c r="BI134" s="53" t="str">
        <f t="shared" si="196"/>
        <v>prop,310,1</v>
      </c>
      <c r="BJ134" s="53">
        <f t="shared" si="197"/>
        <v>0</v>
      </c>
      <c r="BK134" s="53" t="str">
        <f t="shared" si="198"/>
        <v>prop,311,1</v>
      </c>
      <c r="BL134" s="53" t="str">
        <f t="shared" si="199"/>
        <v>prop,311,1</v>
      </c>
      <c r="BM134" s="53">
        <f t="shared" si="200"/>
        <v>0</v>
      </c>
      <c r="BN134" s="53" t="str">
        <f t="shared" si="201"/>
        <v>prop,312,1</v>
      </c>
      <c r="BO134" s="53" t="str">
        <f t="shared" si="202"/>
        <v>prop,312,1</v>
      </c>
      <c r="BP134" s="53">
        <f t="shared" si="203"/>
        <v>250</v>
      </c>
      <c r="BQ134" s="53" t="str">
        <f t="shared" si="204"/>
        <v>prop,322,1</v>
      </c>
      <c r="BR134" s="53" t="str">
        <f t="shared" si="205"/>
        <v>prop,322,1</v>
      </c>
      <c r="BS134" s="53">
        <f t="shared" si="206"/>
        <v>0</v>
      </c>
      <c r="BT134" s="53" t="str">
        <f t="shared" si="207"/>
        <v>prop,323,1</v>
      </c>
      <c r="BU134" s="53" t="str">
        <f t="shared" si="208"/>
        <v>prop,323,1</v>
      </c>
      <c r="BV134" s="53">
        <f t="shared" si="209"/>
        <v>1000</v>
      </c>
      <c r="BW134" s="53" t="str">
        <f t="shared" si="210"/>
        <v>prop,313,1</v>
      </c>
      <c r="BX134" s="53" t="str">
        <f t="shared" si="211"/>
        <v>prop,313,1</v>
      </c>
      <c r="BY134" s="53">
        <f t="shared" si="212"/>
        <v>0</v>
      </c>
      <c r="BZ134" s="53" t="str">
        <f t="shared" si="213"/>
        <v>prop,314,1</v>
      </c>
      <c r="CA134" s="53" t="str">
        <f t="shared" si="214"/>
        <v>prop,314,1</v>
      </c>
      <c r="CB134" s="53">
        <f t="shared" si="215"/>
        <v>0</v>
      </c>
      <c r="CC134" s="53" t="str">
        <f t="shared" si="216"/>
        <v>prop,316,1</v>
      </c>
      <c r="CD134" s="53" t="str">
        <f t="shared" si="217"/>
        <v>prop,316,1</v>
      </c>
      <c r="CE134" s="53">
        <f t="shared" si="218"/>
        <v>0</v>
      </c>
      <c r="CF134" s="53" t="str">
        <f t="shared" si="219"/>
        <v>prop,317,1</v>
      </c>
      <c r="CG134" s="53" t="str">
        <f t="shared" si="220"/>
        <v>prop,317,1</v>
      </c>
      <c r="CH134" s="53">
        <f t="shared" si="221"/>
        <v>0</v>
      </c>
      <c r="CI134" s="53" t="str">
        <f t="shared" si="222"/>
        <v>prop,206,2;pack,1114;pack,1129;pack,1144;pack,1159</v>
      </c>
      <c r="CJ134" s="53" t="str">
        <f t="shared" si="223"/>
        <v>prop,206,2</v>
      </c>
      <c r="CK134" s="53">
        <f t="shared" si="224"/>
        <v>1000</v>
      </c>
      <c r="CL134" s="53" t="str">
        <f t="shared" si="225"/>
        <v>prop,205,5;pack,1114;pack,1129;pack,1144;pack,1159</v>
      </c>
      <c r="CM134" s="53" t="str">
        <f t="shared" si="226"/>
        <v>prop,205,5</v>
      </c>
      <c r="CN134" s="53">
        <f t="shared" si="227"/>
        <v>500</v>
      </c>
      <c r="CO134" s="53" t="str">
        <f>"stage_token,"&amp;INT(价值设定!M95*100)</f>
        <v>stage_token,2330</v>
      </c>
      <c r="CP134" s="53" t="str">
        <f t="shared" si="228"/>
        <v>stage_token,2330</v>
      </c>
      <c r="CQ134" s="53">
        <v>500</v>
      </c>
      <c r="CR134" s="53" t="s">
        <v>2329</v>
      </c>
      <c r="CS134" s="53" t="str">
        <f t="shared" si="229"/>
        <v>cash,110</v>
      </c>
      <c r="CT134" s="53">
        <v>100</v>
      </c>
      <c r="CU134" s="53" t="s">
        <v>2330</v>
      </c>
      <c r="CV134" s="53" t="str">
        <f t="shared" si="230"/>
        <v>prop,704,8</v>
      </c>
      <c r="CW134" s="53">
        <v>100</v>
      </c>
      <c r="CX134" s="53" t="str">
        <f t="shared" si="231"/>
        <v>MCN,4,3,1,1</v>
      </c>
      <c r="CY134" s="177" t="s">
        <v>2431</v>
      </c>
      <c r="CZ134" s="53">
        <f t="shared" si="232"/>
        <v>30</v>
      </c>
      <c r="DA134" s="53" t="str">
        <f t="shared" si="233"/>
        <v>prop,105,1</v>
      </c>
      <c r="DB134" s="53" t="str">
        <f t="shared" si="234"/>
        <v>prop,105,1</v>
      </c>
      <c r="DC134" s="53">
        <f t="shared" si="235"/>
        <v>1500</v>
      </c>
      <c r="DE134" s="53">
        <v>1232</v>
      </c>
      <c r="DF134" s="56" t="str">
        <f t="shared" si="237"/>
        <v>pack,207|8;pack,217|8;pack,232|8;pack,242|8;0|368</v>
      </c>
      <c r="DG134" s="81"/>
    </row>
    <row r="135" spans="1:119" x14ac:dyDescent="0.15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40"/>
        <v>coin,7200</v>
      </c>
      <c r="E135" s="53">
        <f t="shared" si="141"/>
        <v>2000</v>
      </c>
      <c r="F135" s="145" t="str">
        <f t="shared" si="142"/>
        <v>MCN,3,3,1,1</v>
      </c>
      <c r="G135" s="177" t="s">
        <v>2429</v>
      </c>
      <c r="H135" s="53">
        <f t="shared" si="143"/>
        <v>2000</v>
      </c>
      <c r="I135" s="53" t="str">
        <f t="shared" si="144"/>
        <v>prop,207,2;pack,1114;pack,1129;pack,1144;pack,1159</v>
      </c>
      <c r="J135" s="53" t="str">
        <f t="shared" si="145"/>
        <v>prop,207,2</v>
      </c>
      <c r="K135" s="53">
        <f t="shared" si="146"/>
        <v>0</v>
      </c>
      <c r="L135" s="53" t="str">
        <f t="shared" si="147"/>
        <v>prop,211,1;pack,1114;pack,1129;pack,1144;pack,1159</v>
      </c>
      <c r="M135" s="53" t="str">
        <f t="shared" si="148"/>
        <v>prop,211,1</v>
      </c>
      <c r="N135" s="53">
        <f t="shared" si="149"/>
        <v>250</v>
      </c>
      <c r="O135" s="53" t="str">
        <f t="shared" si="150"/>
        <v>prop,208,2;pack,1114;pack,1129;pack,1144;pack,1159</v>
      </c>
      <c r="P135" s="53" t="str">
        <f t="shared" si="151"/>
        <v>prop,208,2</v>
      </c>
      <c r="Q135" s="53">
        <f t="shared" si="152"/>
        <v>0</v>
      </c>
      <c r="R135" s="53" t="str">
        <f t="shared" si="153"/>
        <v>prop,212,1;pack,1114;pack,1129;pack,1144;pack,1159</v>
      </c>
      <c r="S135" s="53" t="str">
        <f t="shared" si="154"/>
        <v>prop,212,1</v>
      </c>
      <c r="T135" s="53">
        <f t="shared" si="155"/>
        <v>250</v>
      </c>
      <c r="U135" s="53" t="str">
        <f t="shared" si="156"/>
        <v>prop,209,2;pack,1114;pack,1129;pack,1144;pack,1159</v>
      </c>
      <c r="V135" s="53" t="str">
        <f t="shared" si="157"/>
        <v>prop,209,2</v>
      </c>
      <c r="W135" s="53">
        <f t="shared" si="158"/>
        <v>0</v>
      </c>
      <c r="X135" s="53" t="str">
        <f t="shared" si="159"/>
        <v>prop,213,1;pack,1114;pack,1129;pack,1144;pack,1159</v>
      </c>
      <c r="Y135" s="53" t="str">
        <f t="shared" si="160"/>
        <v>prop,213,1</v>
      </c>
      <c r="Z135" s="53">
        <f t="shared" si="161"/>
        <v>250</v>
      </c>
      <c r="AA135" s="53" t="str">
        <f t="shared" si="162"/>
        <v>prop,210,2;pack,1114;pack,1129;pack,1144;pack,1159</v>
      </c>
      <c r="AB135" s="53" t="str">
        <f t="shared" si="163"/>
        <v>prop,210,2</v>
      </c>
      <c r="AC135" s="53">
        <f t="shared" si="164"/>
        <v>0</v>
      </c>
      <c r="AD135" s="53" t="str">
        <f t="shared" si="165"/>
        <v>prop,214,1;pack,1114;pack,1129;pack,1144;pack,1159</v>
      </c>
      <c r="AE135" s="53" t="str">
        <f t="shared" si="166"/>
        <v>prop,214,1</v>
      </c>
      <c r="AF135" s="53">
        <f t="shared" si="167"/>
        <v>250</v>
      </c>
      <c r="AG135" s="53" t="str">
        <f t="shared" si="168"/>
        <v>prop,301,1</v>
      </c>
      <c r="AH135" s="53" t="str">
        <f t="shared" si="169"/>
        <v>prop,301,1</v>
      </c>
      <c r="AI135" s="53">
        <f t="shared" si="170"/>
        <v>0</v>
      </c>
      <c r="AJ135" s="53" t="str">
        <f t="shared" si="171"/>
        <v>prop,302,1</v>
      </c>
      <c r="AK135" s="53" t="str">
        <f t="shared" si="172"/>
        <v>prop,302,1</v>
      </c>
      <c r="AL135" s="53">
        <f t="shared" si="173"/>
        <v>0</v>
      </c>
      <c r="AM135" s="53" t="str">
        <f t="shared" si="174"/>
        <v>prop,303,1</v>
      </c>
      <c r="AN135" s="53" t="str">
        <f t="shared" si="175"/>
        <v>prop,303,1</v>
      </c>
      <c r="AO135" s="53">
        <f t="shared" si="176"/>
        <v>250</v>
      </c>
      <c r="AP135" s="53" t="str">
        <f t="shared" si="177"/>
        <v>prop,304,1</v>
      </c>
      <c r="AQ135" s="53" t="str">
        <f t="shared" si="178"/>
        <v>prop,304,1</v>
      </c>
      <c r="AR135" s="53">
        <f t="shared" si="179"/>
        <v>0</v>
      </c>
      <c r="AS135" s="53" t="str">
        <f t="shared" si="180"/>
        <v>prop,305,1</v>
      </c>
      <c r="AT135" s="53" t="str">
        <f t="shared" si="181"/>
        <v>prop,305,1</v>
      </c>
      <c r="AU135" s="53">
        <f t="shared" si="182"/>
        <v>0</v>
      </c>
      <c r="AV135" s="53" t="str">
        <f t="shared" si="183"/>
        <v>prop,306,1</v>
      </c>
      <c r="AW135" s="53" t="str">
        <f t="shared" si="184"/>
        <v>prop,306,1</v>
      </c>
      <c r="AX135" s="53">
        <f t="shared" si="185"/>
        <v>250</v>
      </c>
      <c r="AY135" s="53" t="str">
        <f t="shared" si="186"/>
        <v>prop,307,1</v>
      </c>
      <c r="AZ135" s="53" t="str">
        <f t="shared" si="187"/>
        <v>prop,307,1</v>
      </c>
      <c r="BA135" s="53">
        <f t="shared" si="188"/>
        <v>0</v>
      </c>
      <c r="BB135" s="53" t="str">
        <f t="shared" si="189"/>
        <v>prop,308,1</v>
      </c>
      <c r="BC135" s="53" t="str">
        <f t="shared" si="190"/>
        <v>prop,308,1</v>
      </c>
      <c r="BD135" s="53">
        <f t="shared" si="191"/>
        <v>0</v>
      </c>
      <c r="BE135" s="53" t="str">
        <f t="shared" si="192"/>
        <v>prop,309,1</v>
      </c>
      <c r="BF135" s="53" t="str">
        <f t="shared" si="193"/>
        <v>prop,309,1</v>
      </c>
      <c r="BG135" s="53">
        <f t="shared" si="194"/>
        <v>250</v>
      </c>
      <c r="BH135" s="53" t="str">
        <f t="shared" si="195"/>
        <v>prop,310,1</v>
      </c>
      <c r="BI135" s="53" t="str">
        <f t="shared" si="196"/>
        <v>prop,310,1</v>
      </c>
      <c r="BJ135" s="53">
        <f t="shared" si="197"/>
        <v>0</v>
      </c>
      <c r="BK135" s="53" t="str">
        <f t="shared" si="198"/>
        <v>prop,311,1</v>
      </c>
      <c r="BL135" s="53" t="str">
        <f t="shared" si="199"/>
        <v>prop,311,1</v>
      </c>
      <c r="BM135" s="53">
        <f t="shared" si="200"/>
        <v>0</v>
      </c>
      <c r="BN135" s="53" t="str">
        <f t="shared" si="201"/>
        <v>prop,312,1</v>
      </c>
      <c r="BO135" s="53" t="str">
        <f t="shared" si="202"/>
        <v>prop,312,1</v>
      </c>
      <c r="BP135" s="53">
        <f t="shared" si="203"/>
        <v>250</v>
      </c>
      <c r="BQ135" s="53" t="str">
        <f t="shared" si="204"/>
        <v>prop,322,1</v>
      </c>
      <c r="BR135" s="53" t="str">
        <f t="shared" si="205"/>
        <v>prop,322,1</v>
      </c>
      <c r="BS135" s="53">
        <f t="shared" si="206"/>
        <v>0</v>
      </c>
      <c r="BT135" s="53" t="str">
        <f t="shared" si="207"/>
        <v>prop,323,1</v>
      </c>
      <c r="BU135" s="53" t="str">
        <f t="shared" si="208"/>
        <v>prop,323,1</v>
      </c>
      <c r="BV135" s="53">
        <f t="shared" si="209"/>
        <v>1000</v>
      </c>
      <c r="BW135" s="53" t="str">
        <f t="shared" si="210"/>
        <v>prop,313,1</v>
      </c>
      <c r="BX135" s="53" t="str">
        <f t="shared" si="211"/>
        <v>prop,313,1</v>
      </c>
      <c r="BY135" s="53">
        <f t="shared" si="212"/>
        <v>0</v>
      </c>
      <c r="BZ135" s="53" t="str">
        <f t="shared" si="213"/>
        <v>prop,314,1</v>
      </c>
      <c r="CA135" s="53" t="str">
        <f t="shared" si="214"/>
        <v>prop,314,1</v>
      </c>
      <c r="CB135" s="53">
        <f t="shared" si="215"/>
        <v>0</v>
      </c>
      <c r="CC135" s="53" t="str">
        <f t="shared" si="216"/>
        <v>prop,316,1</v>
      </c>
      <c r="CD135" s="53" t="str">
        <f t="shared" si="217"/>
        <v>prop,316,1</v>
      </c>
      <c r="CE135" s="53">
        <f t="shared" si="218"/>
        <v>0</v>
      </c>
      <c r="CF135" s="53" t="str">
        <f t="shared" si="219"/>
        <v>prop,317,1</v>
      </c>
      <c r="CG135" s="53" t="str">
        <f t="shared" si="220"/>
        <v>prop,317,1</v>
      </c>
      <c r="CH135" s="53">
        <f t="shared" si="221"/>
        <v>0</v>
      </c>
      <c r="CI135" s="53" t="str">
        <f t="shared" si="222"/>
        <v>prop,206,2;pack,1114;pack,1129;pack,1144;pack,1159</v>
      </c>
      <c r="CJ135" s="53" t="str">
        <f t="shared" si="223"/>
        <v>prop,206,2</v>
      </c>
      <c r="CK135" s="53">
        <f t="shared" si="224"/>
        <v>1000</v>
      </c>
      <c r="CL135" s="53" t="str">
        <f t="shared" si="225"/>
        <v>prop,205,5;pack,1114;pack,1129;pack,1144;pack,1159</v>
      </c>
      <c r="CM135" s="53" t="str">
        <f t="shared" si="226"/>
        <v>prop,205,5</v>
      </c>
      <c r="CN135" s="53">
        <f t="shared" si="227"/>
        <v>500</v>
      </c>
      <c r="CO135" s="53" t="str">
        <f>"stage_token,"&amp;INT(价值设定!M96*100)</f>
        <v>stage_token,2340</v>
      </c>
      <c r="CP135" s="53" t="str">
        <f t="shared" si="228"/>
        <v>stage_token,2340</v>
      </c>
      <c r="CQ135" s="53">
        <v>500</v>
      </c>
      <c r="CR135" s="53" t="s">
        <v>2329</v>
      </c>
      <c r="CS135" s="53" t="str">
        <f t="shared" si="229"/>
        <v>cash,110</v>
      </c>
      <c r="CT135" s="53">
        <v>100</v>
      </c>
      <c r="CU135" s="53" t="s">
        <v>2330</v>
      </c>
      <c r="CV135" s="53" t="str">
        <f t="shared" si="230"/>
        <v>prop,704,8</v>
      </c>
      <c r="CW135" s="53">
        <v>100</v>
      </c>
      <c r="CX135" s="53" t="str">
        <f t="shared" si="231"/>
        <v>MCN,4,3,1,1</v>
      </c>
      <c r="CY135" s="177" t="s">
        <v>2431</v>
      </c>
      <c r="CZ135" s="53">
        <f t="shared" si="232"/>
        <v>30</v>
      </c>
      <c r="DA135" s="53" t="str">
        <f t="shared" si="233"/>
        <v>prop,105,1</v>
      </c>
      <c r="DB135" s="53" t="str">
        <f t="shared" si="234"/>
        <v>prop,105,1</v>
      </c>
      <c r="DC135" s="53">
        <f t="shared" si="235"/>
        <v>1500</v>
      </c>
      <c r="DE135" s="53">
        <v>1233</v>
      </c>
      <c r="DF135" s="56" t="str">
        <f t="shared" si="237"/>
        <v>pack,202|8;pack,212|8;pack,222|8;pack,257|8;0|368</v>
      </c>
      <c r="DG135" s="81"/>
    </row>
    <row r="136" spans="1:119" x14ac:dyDescent="0.15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40"/>
        <v>coin,7250</v>
      </c>
      <c r="E136" s="53">
        <f t="shared" si="141"/>
        <v>2000</v>
      </c>
      <c r="F136" s="145" t="str">
        <f t="shared" si="142"/>
        <v>MCN,3,3,1,1</v>
      </c>
      <c r="G136" s="177" t="s">
        <v>2429</v>
      </c>
      <c r="H136" s="53">
        <f t="shared" si="143"/>
        <v>2000</v>
      </c>
      <c r="I136" s="53" t="str">
        <f t="shared" si="144"/>
        <v>prop,207,2;pack,1114;pack,1129;pack,1144;pack,1159</v>
      </c>
      <c r="J136" s="53" t="str">
        <f t="shared" si="145"/>
        <v>prop,207,2</v>
      </c>
      <c r="K136" s="53">
        <f t="shared" si="146"/>
        <v>0</v>
      </c>
      <c r="L136" s="53" t="str">
        <f t="shared" si="147"/>
        <v>prop,211,1;pack,1114;pack,1129;pack,1144;pack,1159</v>
      </c>
      <c r="M136" s="53" t="str">
        <f t="shared" si="148"/>
        <v>prop,211,1</v>
      </c>
      <c r="N136" s="53">
        <f t="shared" si="149"/>
        <v>250</v>
      </c>
      <c r="O136" s="53" t="str">
        <f t="shared" si="150"/>
        <v>prop,208,2;pack,1114;pack,1129;pack,1144;pack,1159</v>
      </c>
      <c r="P136" s="53" t="str">
        <f t="shared" si="151"/>
        <v>prop,208,2</v>
      </c>
      <c r="Q136" s="53">
        <f t="shared" si="152"/>
        <v>0</v>
      </c>
      <c r="R136" s="53" t="str">
        <f t="shared" si="153"/>
        <v>prop,212,1;pack,1114;pack,1129;pack,1144;pack,1159</v>
      </c>
      <c r="S136" s="53" t="str">
        <f t="shared" si="154"/>
        <v>prop,212,1</v>
      </c>
      <c r="T136" s="53">
        <f t="shared" si="155"/>
        <v>250</v>
      </c>
      <c r="U136" s="53" t="str">
        <f t="shared" si="156"/>
        <v>prop,209,2;pack,1114;pack,1129;pack,1144;pack,1159</v>
      </c>
      <c r="V136" s="53" t="str">
        <f t="shared" si="157"/>
        <v>prop,209,2</v>
      </c>
      <c r="W136" s="53">
        <f t="shared" si="158"/>
        <v>0</v>
      </c>
      <c r="X136" s="53" t="str">
        <f t="shared" si="159"/>
        <v>prop,213,1;pack,1114;pack,1129;pack,1144;pack,1159</v>
      </c>
      <c r="Y136" s="53" t="str">
        <f t="shared" si="160"/>
        <v>prop,213,1</v>
      </c>
      <c r="Z136" s="53">
        <f t="shared" si="161"/>
        <v>250</v>
      </c>
      <c r="AA136" s="53" t="str">
        <f t="shared" si="162"/>
        <v>prop,210,2;pack,1114;pack,1129;pack,1144;pack,1159</v>
      </c>
      <c r="AB136" s="53" t="str">
        <f t="shared" si="163"/>
        <v>prop,210,2</v>
      </c>
      <c r="AC136" s="53">
        <f t="shared" si="164"/>
        <v>0</v>
      </c>
      <c r="AD136" s="53" t="str">
        <f t="shared" si="165"/>
        <v>prop,214,1;pack,1114;pack,1129;pack,1144;pack,1159</v>
      </c>
      <c r="AE136" s="53" t="str">
        <f t="shared" si="166"/>
        <v>prop,214,1</v>
      </c>
      <c r="AF136" s="53">
        <f t="shared" si="167"/>
        <v>250</v>
      </c>
      <c r="AG136" s="53" t="str">
        <f t="shared" si="168"/>
        <v>prop,301,1</v>
      </c>
      <c r="AH136" s="53" t="str">
        <f t="shared" si="169"/>
        <v>prop,301,1</v>
      </c>
      <c r="AI136" s="53">
        <f t="shared" si="170"/>
        <v>0</v>
      </c>
      <c r="AJ136" s="53" t="str">
        <f t="shared" si="171"/>
        <v>prop,302,1</v>
      </c>
      <c r="AK136" s="53" t="str">
        <f t="shared" si="172"/>
        <v>prop,302,1</v>
      </c>
      <c r="AL136" s="53">
        <f t="shared" si="173"/>
        <v>0</v>
      </c>
      <c r="AM136" s="53" t="str">
        <f t="shared" si="174"/>
        <v>prop,303,1</v>
      </c>
      <c r="AN136" s="53" t="str">
        <f t="shared" si="175"/>
        <v>prop,303,1</v>
      </c>
      <c r="AO136" s="53">
        <f t="shared" si="176"/>
        <v>250</v>
      </c>
      <c r="AP136" s="53" t="str">
        <f t="shared" si="177"/>
        <v>prop,304,1</v>
      </c>
      <c r="AQ136" s="53" t="str">
        <f t="shared" si="178"/>
        <v>prop,304,1</v>
      </c>
      <c r="AR136" s="53">
        <f t="shared" si="179"/>
        <v>0</v>
      </c>
      <c r="AS136" s="53" t="str">
        <f t="shared" si="180"/>
        <v>prop,305,1</v>
      </c>
      <c r="AT136" s="53" t="str">
        <f t="shared" si="181"/>
        <v>prop,305,1</v>
      </c>
      <c r="AU136" s="53">
        <f t="shared" si="182"/>
        <v>0</v>
      </c>
      <c r="AV136" s="53" t="str">
        <f t="shared" si="183"/>
        <v>prop,306,1</v>
      </c>
      <c r="AW136" s="53" t="str">
        <f t="shared" si="184"/>
        <v>prop,306,1</v>
      </c>
      <c r="AX136" s="53">
        <f t="shared" si="185"/>
        <v>250</v>
      </c>
      <c r="AY136" s="53" t="str">
        <f t="shared" si="186"/>
        <v>prop,307,1</v>
      </c>
      <c r="AZ136" s="53" t="str">
        <f t="shared" si="187"/>
        <v>prop,307,1</v>
      </c>
      <c r="BA136" s="53">
        <f t="shared" si="188"/>
        <v>0</v>
      </c>
      <c r="BB136" s="53" t="str">
        <f t="shared" si="189"/>
        <v>prop,308,1</v>
      </c>
      <c r="BC136" s="53" t="str">
        <f t="shared" si="190"/>
        <v>prop,308,1</v>
      </c>
      <c r="BD136" s="53">
        <f t="shared" si="191"/>
        <v>0</v>
      </c>
      <c r="BE136" s="53" t="str">
        <f t="shared" si="192"/>
        <v>prop,309,1</v>
      </c>
      <c r="BF136" s="53" t="str">
        <f t="shared" si="193"/>
        <v>prop,309,1</v>
      </c>
      <c r="BG136" s="53">
        <f t="shared" si="194"/>
        <v>250</v>
      </c>
      <c r="BH136" s="53" t="str">
        <f t="shared" si="195"/>
        <v>prop,310,1</v>
      </c>
      <c r="BI136" s="53" t="str">
        <f t="shared" si="196"/>
        <v>prop,310,1</v>
      </c>
      <c r="BJ136" s="53">
        <f t="shared" si="197"/>
        <v>0</v>
      </c>
      <c r="BK136" s="53" t="str">
        <f t="shared" si="198"/>
        <v>prop,311,1</v>
      </c>
      <c r="BL136" s="53" t="str">
        <f t="shared" si="199"/>
        <v>prop,311,1</v>
      </c>
      <c r="BM136" s="53">
        <f t="shared" si="200"/>
        <v>0</v>
      </c>
      <c r="BN136" s="53" t="str">
        <f t="shared" si="201"/>
        <v>prop,312,1</v>
      </c>
      <c r="BO136" s="53" t="str">
        <f t="shared" si="202"/>
        <v>prop,312,1</v>
      </c>
      <c r="BP136" s="53">
        <f t="shared" si="203"/>
        <v>250</v>
      </c>
      <c r="BQ136" s="53" t="str">
        <f t="shared" si="204"/>
        <v>prop,322,1</v>
      </c>
      <c r="BR136" s="53" t="str">
        <f t="shared" si="205"/>
        <v>prop,322,1</v>
      </c>
      <c r="BS136" s="53">
        <f t="shared" si="206"/>
        <v>0</v>
      </c>
      <c r="BT136" s="53" t="str">
        <f t="shared" si="207"/>
        <v>prop,323,1</v>
      </c>
      <c r="BU136" s="53" t="str">
        <f t="shared" si="208"/>
        <v>prop,323,1</v>
      </c>
      <c r="BV136" s="53">
        <f t="shared" si="209"/>
        <v>1000</v>
      </c>
      <c r="BW136" s="53" t="str">
        <f t="shared" si="210"/>
        <v>prop,313,1</v>
      </c>
      <c r="BX136" s="53" t="str">
        <f t="shared" si="211"/>
        <v>prop,313,1</v>
      </c>
      <c r="BY136" s="53">
        <f t="shared" si="212"/>
        <v>0</v>
      </c>
      <c r="BZ136" s="53" t="str">
        <f t="shared" si="213"/>
        <v>prop,314,1</v>
      </c>
      <c r="CA136" s="53" t="str">
        <f t="shared" si="214"/>
        <v>prop,314,1</v>
      </c>
      <c r="CB136" s="53">
        <f t="shared" si="215"/>
        <v>0</v>
      </c>
      <c r="CC136" s="53" t="str">
        <f t="shared" si="216"/>
        <v>prop,316,1</v>
      </c>
      <c r="CD136" s="53" t="str">
        <f t="shared" si="217"/>
        <v>prop,316,1</v>
      </c>
      <c r="CE136" s="53">
        <f t="shared" si="218"/>
        <v>0</v>
      </c>
      <c r="CF136" s="53" t="str">
        <f t="shared" si="219"/>
        <v>prop,317,1</v>
      </c>
      <c r="CG136" s="53" t="str">
        <f t="shared" si="220"/>
        <v>prop,317,1</v>
      </c>
      <c r="CH136" s="53">
        <f t="shared" si="221"/>
        <v>0</v>
      </c>
      <c r="CI136" s="53" t="str">
        <f t="shared" si="222"/>
        <v>prop,206,2;pack,1114;pack,1129;pack,1144;pack,1159</v>
      </c>
      <c r="CJ136" s="53" t="str">
        <f t="shared" si="223"/>
        <v>prop,206,2</v>
      </c>
      <c r="CK136" s="53">
        <f t="shared" si="224"/>
        <v>1000</v>
      </c>
      <c r="CL136" s="53" t="str">
        <f t="shared" si="225"/>
        <v>prop,205,5;pack,1114;pack,1129;pack,1144;pack,1159</v>
      </c>
      <c r="CM136" s="53" t="str">
        <f t="shared" si="226"/>
        <v>prop,205,5</v>
      </c>
      <c r="CN136" s="53">
        <f t="shared" si="227"/>
        <v>500</v>
      </c>
      <c r="CO136" s="53" t="str">
        <f>"stage_token,"&amp;INT(价值设定!M97*100)</f>
        <v>stage_token,2350</v>
      </c>
      <c r="CP136" s="53" t="str">
        <f t="shared" si="228"/>
        <v>stage_token,2350</v>
      </c>
      <c r="CQ136" s="53">
        <v>500</v>
      </c>
      <c r="CR136" s="53" t="s">
        <v>2329</v>
      </c>
      <c r="CS136" s="53" t="str">
        <f t="shared" si="229"/>
        <v>cash,110</v>
      </c>
      <c r="CT136" s="53">
        <v>100</v>
      </c>
      <c r="CU136" s="53" t="s">
        <v>2330</v>
      </c>
      <c r="CV136" s="53" t="str">
        <f t="shared" si="230"/>
        <v>prop,704,8</v>
      </c>
      <c r="CW136" s="53">
        <v>100</v>
      </c>
      <c r="CX136" s="53" t="str">
        <f t="shared" si="231"/>
        <v>MCN,4,3,1,1</v>
      </c>
      <c r="CY136" s="177" t="s">
        <v>2431</v>
      </c>
      <c r="CZ136" s="53">
        <f t="shared" si="232"/>
        <v>30</v>
      </c>
      <c r="DA136" s="53" t="str">
        <f t="shared" si="233"/>
        <v>prop,105,1</v>
      </c>
      <c r="DB136" s="53" t="str">
        <f t="shared" si="234"/>
        <v>prop,105,1</v>
      </c>
      <c r="DC136" s="53">
        <f t="shared" si="235"/>
        <v>1500</v>
      </c>
      <c r="DE136" s="53">
        <v>1234</v>
      </c>
      <c r="DF136" s="56" t="str">
        <f t="shared" si="237"/>
        <v>pack,227|8;pack,237|8;pack,247|8;pack,267|8;0|368</v>
      </c>
      <c r="DG136" s="81"/>
    </row>
    <row r="137" spans="1:119" x14ac:dyDescent="0.15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40"/>
        <v>coin,7300</v>
      </c>
      <c r="E137" s="53">
        <f t="shared" si="141"/>
        <v>2000</v>
      </c>
      <c r="F137" s="145" t="str">
        <f t="shared" si="142"/>
        <v>MCN,3,3,1,1</v>
      </c>
      <c r="G137" s="177" t="s">
        <v>2429</v>
      </c>
      <c r="H137" s="53">
        <f t="shared" si="143"/>
        <v>2000</v>
      </c>
      <c r="I137" s="53" t="str">
        <f t="shared" si="144"/>
        <v>prop,207,2;pack,1114;pack,1129;pack,1144;pack,1159</v>
      </c>
      <c r="J137" s="53" t="str">
        <f t="shared" si="145"/>
        <v>prop,207,2</v>
      </c>
      <c r="K137" s="53">
        <f t="shared" si="146"/>
        <v>0</v>
      </c>
      <c r="L137" s="53" t="str">
        <f t="shared" si="147"/>
        <v>prop,211,1;pack,1114;pack,1129;pack,1144;pack,1159</v>
      </c>
      <c r="M137" s="53" t="str">
        <f t="shared" si="148"/>
        <v>prop,211,1</v>
      </c>
      <c r="N137" s="53">
        <f t="shared" si="149"/>
        <v>250</v>
      </c>
      <c r="O137" s="53" t="str">
        <f t="shared" si="150"/>
        <v>prop,208,2;pack,1114;pack,1129;pack,1144;pack,1159</v>
      </c>
      <c r="P137" s="53" t="str">
        <f t="shared" si="151"/>
        <v>prop,208,2</v>
      </c>
      <c r="Q137" s="53">
        <f t="shared" si="152"/>
        <v>0</v>
      </c>
      <c r="R137" s="53" t="str">
        <f t="shared" si="153"/>
        <v>prop,212,1;pack,1114;pack,1129;pack,1144;pack,1159</v>
      </c>
      <c r="S137" s="53" t="str">
        <f t="shared" si="154"/>
        <v>prop,212,1</v>
      </c>
      <c r="T137" s="53">
        <f t="shared" si="155"/>
        <v>250</v>
      </c>
      <c r="U137" s="53" t="str">
        <f t="shared" si="156"/>
        <v>prop,209,2;pack,1114;pack,1129;pack,1144;pack,1159</v>
      </c>
      <c r="V137" s="53" t="str">
        <f t="shared" si="157"/>
        <v>prop,209,2</v>
      </c>
      <c r="W137" s="53">
        <f t="shared" si="158"/>
        <v>0</v>
      </c>
      <c r="X137" s="53" t="str">
        <f t="shared" si="159"/>
        <v>prop,213,1;pack,1114;pack,1129;pack,1144;pack,1159</v>
      </c>
      <c r="Y137" s="53" t="str">
        <f t="shared" si="160"/>
        <v>prop,213,1</v>
      </c>
      <c r="Z137" s="53">
        <f t="shared" si="161"/>
        <v>250</v>
      </c>
      <c r="AA137" s="53" t="str">
        <f t="shared" si="162"/>
        <v>prop,210,2;pack,1114;pack,1129;pack,1144;pack,1159</v>
      </c>
      <c r="AB137" s="53" t="str">
        <f t="shared" si="163"/>
        <v>prop,210,2</v>
      </c>
      <c r="AC137" s="53">
        <f t="shared" si="164"/>
        <v>0</v>
      </c>
      <c r="AD137" s="53" t="str">
        <f t="shared" si="165"/>
        <v>prop,214,1;pack,1114;pack,1129;pack,1144;pack,1159</v>
      </c>
      <c r="AE137" s="53" t="str">
        <f t="shared" si="166"/>
        <v>prop,214,1</v>
      </c>
      <c r="AF137" s="53">
        <f t="shared" si="167"/>
        <v>250</v>
      </c>
      <c r="AG137" s="53" t="str">
        <f t="shared" si="168"/>
        <v>prop,301,1</v>
      </c>
      <c r="AH137" s="53" t="str">
        <f t="shared" si="169"/>
        <v>prop,301,1</v>
      </c>
      <c r="AI137" s="53">
        <f t="shared" si="170"/>
        <v>0</v>
      </c>
      <c r="AJ137" s="53" t="str">
        <f t="shared" si="171"/>
        <v>prop,302,1</v>
      </c>
      <c r="AK137" s="53" t="str">
        <f t="shared" si="172"/>
        <v>prop,302,1</v>
      </c>
      <c r="AL137" s="53">
        <f t="shared" si="173"/>
        <v>0</v>
      </c>
      <c r="AM137" s="53" t="str">
        <f t="shared" si="174"/>
        <v>prop,303,1</v>
      </c>
      <c r="AN137" s="53" t="str">
        <f t="shared" si="175"/>
        <v>prop,303,1</v>
      </c>
      <c r="AO137" s="53">
        <f t="shared" si="176"/>
        <v>250</v>
      </c>
      <c r="AP137" s="53" t="str">
        <f t="shared" si="177"/>
        <v>prop,304,1</v>
      </c>
      <c r="AQ137" s="53" t="str">
        <f t="shared" si="178"/>
        <v>prop,304,1</v>
      </c>
      <c r="AR137" s="53">
        <f t="shared" si="179"/>
        <v>0</v>
      </c>
      <c r="AS137" s="53" t="str">
        <f t="shared" si="180"/>
        <v>prop,305,1</v>
      </c>
      <c r="AT137" s="53" t="str">
        <f t="shared" si="181"/>
        <v>prop,305,1</v>
      </c>
      <c r="AU137" s="53">
        <f t="shared" si="182"/>
        <v>0</v>
      </c>
      <c r="AV137" s="53" t="str">
        <f t="shared" si="183"/>
        <v>prop,306,1</v>
      </c>
      <c r="AW137" s="53" t="str">
        <f t="shared" si="184"/>
        <v>prop,306,1</v>
      </c>
      <c r="AX137" s="53">
        <f t="shared" si="185"/>
        <v>250</v>
      </c>
      <c r="AY137" s="53" t="str">
        <f t="shared" si="186"/>
        <v>prop,307,1</v>
      </c>
      <c r="AZ137" s="53" t="str">
        <f t="shared" si="187"/>
        <v>prop,307,1</v>
      </c>
      <c r="BA137" s="53">
        <f t="shared" si="188"/>
        <v>0</v>
      </c>
      <c r="BB137" s="53" t="str">
        <f t="shared" si="189"/>
        <v>prop,308,1</v>
      </c>
      <c r="BC137" s="53" t="str">
        <f t="shared" si="190"/>
        <v>prop,308,1</v>
      </c>
      <c r="BD137" s="53">
        <f t="shared" si="191"/>
        <v>0</v>
      </c>
      <c r="BE137" s="53" t="str">
        <f t="shared" si="192"/>
        <v>prop,309,1</v>
      </c>
      <c r="BF137" s="53" t="str">
        <f t="shared" si="193"/>
        <v>prop,309,1</v>
      </c>
      <c r="BG137" s="53">
        <f t="shared" si="194"/>
        <v>250</v>
      </c>
      <c r="BH137" s="53" t="str">
        <f t="shared" si="195"/>
        <v>prop,310,1</v>
      </c>
      <c r="BI137" s="53" t="str">
        <f t="shared" si="196"/>
        <v>prop,310,1</v>
      </c>
      <c r="BJ137" s="53">
        <f t="shared" si="197"/>
        <v>0</v>
      </c>
      <c r="BK137" s="53" t="str">
        <f t="shared" si="198"/>
        <v>prop,311,1</v>
      </c>
      <c r="BL137" s="53" t="str">
        <f t="shared" si="199"/>
        <v>prop,311,1</v>
      </c>
      <c r="BM137" s="53">
        <f t="shared" si="200"/>
        <v>0</v>
      </c>
      <c r="BN137" s="53" t="str">
        <f t="shared" si="201"/>
        <v>prop,312,1</v>
      </c>
      <c r="BO137" s="53" t="str">
        <f t="shared" si="202"/>
        <v>prop,312,1</v>
      </c>
      <c r="BP137" s="53">
        <f t="shared" si="203"/>
        <v>250</v>
      </c>
      <c r="BQ137" s="53" t="str">
        <f t="shared" si="204"/>
        <v>prop,322,1</v>
      </c>
      <c r="BR137" s="53" t="str">
        <f t="shared" si="205"/>
        <v>prop,322,1</v>
      </c>
      <c r="BS137" s="53">
        <f t="shared" si="206"/>
        <v>0</v>
      </c>
      <c r="BT137" s="53" t="str">
        <f t="shared" si="207"/>
        <v>prop,323,1</v>
      </c>
      <c r="BU137" s="53" t="str">
        <f t="shared" si="208"/>
        <v>prop,323,1</v>
      </c>
      <c r="BV137" s="53">
        <f t="shared" si="209"/>
        <v>1000</v>
      </c>
      <c r="BW137" s="53" t="str">
        <f t="shared" si="210"/>
        <v>prop,313,1</v>
      </c>
      <c r="BX137" s="53" t="str">
        <f t="shared" si="211"/>
        <v>prop,313,1</v>
      </c>
      <c r="BY137" s="53">
        <f t="shared" si="212"/>
        <v>0</v>
      </c>
      <c r="BZ137" s="53" t="str">
        <f t="shared" si="213"/>
        <v>prop,314,1</v>
      </c>
      <c r="CA137" s="53" t="str">
        <f t="shared" si="214"/>
        <v>prop,314,1</v>
      </c>
      <c r="CB137" s="53">
        <f t="shared" si="215"/>
        <v>0</v>
      </c>
      <c r="CC137" s="53" t="str">
        <f t="shared" si="216"/>
        <v>prop,316,1</v>
      </c>
      <c r="CD137" s="53" t="str">
        <f t="shared" si="217"/>
        <v>prop,316,1</v>
      </c>
      <c r="CE137" s="53">
        <f t="shared" si="218"/>
        <v>0</v>
      </c>
      <c r="CF137" s="53" t="str">
        <f t="shared" si="219"/>
        <v>prop,317,1</v>
      </c>
      <c r="CG137" s="53" t="str">
        <f t="shared" si="220"/>
        <v>prop,317,1</v>
      </c>
      <c r="CH137" s="53">
        <f t="shared" si="221"/>
        <v>0</v>
      </c>
      <c r="CI137" s="53" t="str">
        <f t="shared" si="222"/>
        <v>prop,206,2;pack,1114;pack,1129;pack,1144;pack,1159</v>
      </c>
      <c r="CJ137" s="53" t="str">
        <f t="shared" si="223"/>
        <v>prop,206,2</v>
      </c>
      <c r="CK137" s="53">
        <f t="shared" si="224"/>
        <v>1000</v>
      </c>
      <c r="CL137" s="53" t="str">
        <f t="shared" si="225"/>
        <v>prop,205,5;pack,1114;pack,1129;pack,1144;pack,1159</v>
      </c>
      <c r="CM137" s="53" t="str">
        <f t="shared" si="226"/>
        <v>prop,205,5</v>
      </c>
      <c r="CN137" s="53">
        <f t="shared" si="227"/>
        <v>500</v>
      </c>
      <c r="CO137" s="53" t="str">
        <f>"stage_token,"&amp;INT(价值设定!M98*100)</f>
        <v>stage_token,2360</v>
      </c>
      <c r="CP137" s="53" t="str">
        <f t="shared" si="228"/>
        <v>stage_token,2360</v>
      </c>
      <c r="CQ137" s="53">
        <v>500</v>
      </c>
      <c r="CR137" s="53" t="s">
        <v>2329</v>
      </c>
      <c r="CS137" s="53" t="str">
        <f t="shared" si="229"/>
        <v>cash,110</v>
      </c>
      <c r="CT137" s="53">
        <v>100</v>
      </c>
      <c r="CU137" s="53" t="s">
        <v>2330</v>
      </c>
      <c r="CV137" s="53" t="str">
        <f t="shared" si="230"/>
        <v>prop,704,8</v>
      </c>
      <c r="CW137" s="53">
        <v>100</v>
      </c>
      <c r="CX137" s="53" t="str">
        <f t="shared" si="231"/>
        <v>MCN,4,3,1,1</v>
      </c>
      <c r="CY137" s="177" t="s">
        <v>2431</v>
      </c>
      <c r="CZ137" s="53">
        <f t="shared" si="232"/>
        <v>30</v>
      </c>
      <c r="DA137" s="53" t="str">
        <f t="shared" si="233"/>
        <v>prop,105,1</v>
      </c>
      <c r="DB137" s="53" t="str">
        <f t="shared" si="234"/>
        <v>prop,105,1</v>
      </c>
      <c r="DC137" s="53">
        <f t="shared" si="235"/>
        <v>1500</v>
      </c>
      <c r="DE137" s="53">
        <v>1235</v>
      </c>
      <c r="DF137" s="56"/>
      <c r="DG137" s="81"/>
    </row>
    <row r="138" spans="1:119" x14ac:dyDescent="0.15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40"/>
        <v>coin,7350</v>
      </c>
      <c r="E138" s="53">
        <f t="shared" si="141"/>
        <v>2000</v>
      </c>
      <c r="F138" s="145" t="str">
        <f t="shared" si="142"/>
        <v>MCN,3,3,1,1</v>
      </c>
      <c r="G138" s="177" t="s">
        <v>2429</v>
      </c>
      <c r="H138" s="53">
        <f t="shared" si="143"/>
        <v>2000</v>
      </c>
      <c r="I138" s="53" t="str">
        <f t="shared" si="144"/>
        <v>prop,207,2;pack,1114;pack,1129;pack,1144;pack,1159</v>
      </c>
      <c r="J138" s="53" t="str">
        <f t="shared" si="145"/>
        <v>prop,207,2</v>
      </c>
      <c r="K138" s="53">
        <f t="shared" si="146"/>
        <v>0</v>
      </c>
      <c r="L138" s="53" t="str">
        <f t="shared" si="147"/>
        <v>prop,211,1;pack,1114;pack,1129;pack,1144;pack,1159</v>
      </c>
      <c r="M138" s="53" t="str">
        <f t="shared" si="148"/>
        <v>prop,211,1</v>
      </c>
      <c r="N138" s="53">
        <f t="shared" si="149"/>
        <v>250</v>
      </c>
      <c r="O138" s="53" t="str">
        <f t="shared" si="150"/>
        <v>prop,208,2;pack,1114;pack,1129;pack,1144;pack,1159</v>
      </c>
      <c r="P138" s="53" t="str">
        <f t="shared" si="151"/>
        <v>prop,208,2</v>
      </c>
      <c r="Q138" s="53">
        <f t="shared" si="152"/>
        <v>0</v>
      </c>
      <c r="R138" s="53" t="str">
        <f t="shared" si="153"/>
        <v>prop,212,1;pack,1114;pack,1129;pack,1144;pack,1159</v>
      </c>
      <c r="S138" s="53" t="str">
        <f t="shared" si="154"/>
        <v>prop,212,1</v>
      </c>
      <c r="T138" s="53">
        <f t="shared" si="155"/>
        <v>250</v>
      </c>
      <c r="U138" s="53" t="str">
        <f t="shared" si="156"/>
        <v>prop,209,2;pack,1114;pack,1129;pack,1144;pack,1159</v>
      </c>
      <c r="V138" s="53" t="str">
        <f t="shared" si="157"/>
        <v>prop,209,2</v>
      </c>
      <c r="W138" s="53">
        <f t="shared" si="158"/>
        <v>0</v>
      </c>
      <c r="X138" s="53" t="str">
        <f t="shared" si="159"/>
        <v>prop,213,1;pack,1114;pack,1129;pack,1144;pack,1159</v>
      </c>
      <c r="Y138" s="53" t="str">
        <f t="shared" si="160"/>
        <v>prop,213,1</v>
      </c>
      <c r="Z138" s="53">
        <f t="shared" si="161"/>
        <v>250</v>
      </c>
      <c r="AA138" s="53" t="str">
        <f t="shared" si="162"/>
        <v>prop,210,2;pack,1114;pack,1129;pack,1144;pack,1159</v>
      </c>
      <c r="AB138" s="53" t="str">
        <f t="shared" si="163"/>
        <v>prop,210,2</v>
      </c>
      <c r="AC138" s="53">
        <f t="shared" si="164"/>
        <v>0</v>
      </c>
      <c r="AD138" s="53" t="str">
        <f t="shared" si="165"/>
        <v>prop,214,1;pack,1114;pack,1129;pack,1144;pack,1159</v>
      </c>
      <c r="AE138" s="53" t="str">
        <f t="shared" si="166"/>
        <v>prop,214,1</v>
      </c>
      <c r="AF138" s="53">
        <f t="shared" si="167"/>
        <v>250</v>
      </c>
      <c r="AG138" s="53" t="str">
        <f t="shared" si="168"/>
        <v>prop,301,1</v>
      </c>
      <c r="AH138" s="53" t="str">
        <f t="shared" si="169"/>
        <v>prop,301,1</v>
      </c>
      <c r="AI138" s="53">
        <f t="shared" si="170"/>
        <v>0</v>
      </c>
      <c r="AJ138" s="53" t="str">
        <f t="shared" si="171"/>
        <v>prop,302,1</v>
      </c>
      <c r="AK138" s="53" t="str">
        <f t="shared" si="172"/>
        <v>prop,302,1</v>
      </c>
      <c r="AL138" s="53">
        <f t="shared" si="173"/>
        <v>0</v>
      </c>
      <c r="AM138" s="53" t="str">
        <f t="shared" si="174"/>
        <v>prop,303,1</v>
      </c>
      <c r="AN138" s="53" t="str">
        <f t="shared" si="175"/>
        <v>prop,303,1</v>
      </c>
      <c r="AO138" s="53">
        <f t="shared" si="176"/>
        <v>250</v>
      </c>
      <c r="AP138" s="53" t="str">
        <f t="shared" si="177"/>
        <v>prop,304,1</v>
      </c>
      <c r="AQ138" s="53" t="str">
        <f t="shared" si="178"/>
        <v>prop,304,1</v>
      </c>
      <c r="AR138" s="53">
        <f t="shared" si="179"/>
        <v>0</v>
      </c>
      <c r="AS138" s="53" t="str">
        <f t="shared" si="180"/>
        <v>prop,305,1</v>
      </c>
      <c r="AT138" s="53" t="str">
        <f t="shared" si="181"/>
        <v>prop,305,1</v>
      </c>
      <c r="AU138" s="53">
        <f t="shared" si="182"/>
        <v>0</v>
      </c>
      <c r="AV138" s="53" t="str">
        <f t="shared" si="183"/>
        <v>prop,306,1</v>
      </c>
      <c r="AW138" s="53" t="str">
        <f t="shared" si="184"/>
        <v>prop,306,1</v>
      </c>
      <c r="AX138" s="53">
        <f t="shared" si="185"/>
        <v>250</v>
      </c>
      <c r="AY138" s="53" t="str">
        <f t="shared" si="186"/>
        <v>prop,307,1</v>
      </c>
      <c r="AZ138" s="53" t="str">
        <f t="shared" si="187"/>
        <v>prop,307,1</v>
      </c>
      <c r="BA138" s="53">
        <f t="shared" si="188"/>
        <v>0</v>
      </c>
      <c r="BB138" s="53" t="str">
        <f t="shared" si="189"/>
        <v>prop,308,1</v>
      </c>
      <c r="BC138" s="53" t="str">
        <f t="shared" si="190"/>
        <v>prop,308,1</v>
      </c>
      <c r="BD138" s="53">
        <f t="shared" si="191"/>
        <v>0</v>
      </c>
      <c r="BE138" s="53" t="str">
        <f t="shared" si="192"/>
        <v>prop,309,1</v>
      </c>
      <c r="BF138" s="53" t="str">
        <f t="shared" si="193"/>
        <v>prop,309,1</v>
      </c>
      <c r="BG138" s="53">
        <f t="shared" si="194"/>
        <v>250</v>
      </c>
      <c r="BH138" s="53" t="str">
        <f t="shared" si="195"/>
        <v>prop,310,1</v>
      </c>
      <c r="BI138" s="53" t="str">
        <f t="shared" si="196"/>
        <v>prop,310,1</v>
      </c>
      <c r="BJ138" s="53">
        <f t="shared" si="197"/>
        <v>0</v>
      </c>
      <c r="BK138" s="53" t="str">
        <f t="shared" si="198"/>
        <v>prop,311,1</v>
      </c>
      <c r="BL138" s="53" t="str">
        <f t="shared" si="199"/>
        <v>prop,311,1</v>
      </c>
      <c r="BM138" s="53">
        <f t="shared" si="200"/>
        <v>0</v>
      </c>
      <c r="BN138" s="53" t="str">
        <f t="shared" si="201"/>
        <v>prop,312,1</v>
      </c>
      <c r="BO138" s="53" t="str">
        <f t="shared" si="202"/>
        <v>prop,312,1</v>
      </c>
      <c r="BP138" s="53">
        <f t="shared" si="203"/>
        <v>250</v>
      </c>
      <c r="BQ138" s="53" t="str">
        <f t="shared" si="204"/>
        <v>prop,322,1</v>
      </c>
      <c r="BR138" s="53" t="str">
        <f t="shared" si="205"/>
        <v>prop,322,1</v>
      </c>
      <c r="BS138" s="53">
        <f t="shared" si="206"/>
        <v>0</v>
      </c>
      <c r="BT138" s="53" t="str">
        <f t="shared" si="207"/>
        <v>prop,323,1</v>
      </c>
      <c r="BU138" s="53" t="str">
        <f t="shared" si="208"/>
        <v>prop,323,1</v>
      </c>
      <c r="BV138" s="53">
        <f t="shared" si="209"/>
        <v>1000</v>
      </c>
      <c r="BW138" s="53" t="str">
        <f t="shared" si="210"/>
        <v>prop,313,1</v>
      </c>
      <c r="BX138" s="53" t="str">
        <f t="shared" si="211"/>
        <v>prop,313,1</v>
      </c>
      <c r="BY138" s="53">
        <f t="shared" si="212"/>
        <v>0</v>
      </c>
      <c r="BZ138" s="53" t="str">
        <f t="shared" si="213"/>
        <v>prop,314,1</v>
      </c>
      <c r="CA138" s="53" t="str">
        <f t="shared" si="214"/>
        <v>prop,314,1</v>
      </c>
      <c r="CB138" s="53">
        <f t="shared" si="215"/>
        <v>0</v>
      </c>
      <c r="CC138" s="53" t="str">
        <f t="shared" si="216"/>
        <v>prop,316,1</v>
      </c>
      <c r="CD138" s="53" t="str">
        <f t="shared" si="217"/>
        <v>prop,316,1</v>
      </c>
      <c r="CE138" s="53">
        <f t="shared" si="218"/>
        <v>0</v>
      </c>
      <c r="CF138" s="53" t="str">
        <f t="shared" si="219"/>
        <v>prop,317,1</v>
      </c>
      <c r="CG138" s="53" t="str">
        <f t="shared" si="220"/>
        <v>prop,317,1</v>
      </c>
      <c r="CH138" s="53">
        <f t="shared" si="221"/>
        <v>0</v>
      </c>
      <c r="CI138" s="53" t="str">
        <f t="shared" si="222"/>
        <v>prop,206,2;pack,1114;pack,1129;pack,1144;pack,1159</v>
      </c>
      <c r="CJ138" s="53" t="str">
        <f t="shared" si="223"/>
        <v>prop,206,2</v>
      </c>
      <c r="CK138" s="53">
        <f t="shared" si="224"/>
        <v>1000</v>
      </c>
      <c r="CL138" s="53" t="str">
        <f t="shared" si="225"/>
        <v>prop,205,5;pack,1114;pack,1129;pack,1144;pack,1159</v>
      </c>
      <c r="CM138" s="53" t="str">
        <f t="shared" si="226"/>
        <v>prop,205,5</v>
      </c>
      <c r="CN138" s="53">
        <f t="shared" si="227"/>
        <v>500</v>
      </c>
      <c r="CO138" s="53" t="str">
        <f>"stage_token,"&amp;INT(价值设定!M99*100)</f>
        <v>stage_token,2370</v>
      </c>
      <c r="CP138" s="53" t="str">
        <f t="shared" si="228"/>
        <v>stage_token,2370</v>
      </c>
      <c r="CQ138" s="53">
        <v>500</v>
      </c>
      <c r="CR138" s="53" t="s">
        <v>2329</v>
      </c>
      <c r="CS138" s="53" t="str">
        <f t="shared" si="229"/>
        <v>cash,110</v>
      </c>
      <c r="CT138" s="53">
        <v>100</v>
      </c>
      <c r="CU138" s="53" t="s">
        <v>2330</v>
      </c>
      <c r="CV138" s="53" t="str">
        <f t="shared" si="230"/>
        <v>prop,704,8</v>
      </c>
      <c r="CW138" s="53">
        <v>100</v>
      </c>
      <c r="CX138" s="53" t="str">
        <f t="shared" si="231"/>
        <v>MCN,4,3,1,1</v>
      </c>
      <c r="CY138" s="177" t="s">
        <v>2431</v>
      </c>
      <c r="CZ138" s="53">
        <f t="shared" si="232"/>
        <v>30</v>
      </c>
      <c r="DA138" s="53" t="str">
        <f t="shared" si="233"/>
        <v>prop,105,1</v>
      </c>
      <c r="DB138" s="53" t="str">
        <f t="shared" si="234"/>
        <v>prop,105,1</v>
      </c>
      <c r="DC138" s="53">
        <f t="shared" si="235"/>
        <v>1500</v>
      </c>
      <c r="DE138" s="53">
        <v>1236</v>
      </c>
      <c r="DF138" s="56"/>
      <c r="DG138" s="81"/>
    </row>
    <row r="139" spans="1:119" x14ac:dyDescent="0.15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40"/>
        <v>coin,7400</v>
      </c>
      <c r="E139" s="53">
        <f t="shared" si="141"/>
        <v>2000</v>
      </c>
      <c r="F139" s="145" t="str">
        <f t="shared" si="142"/>
        <v>MCN,3,3,1,1</v>
      </c>
      <c r="G139" s="177" t="s">
        <v>2429</v>
      </c>
      <c r="H139" s="53">
        <f t="shared" si="143"/>
        <v>2000</v>
      </c>
      <c r="I139" s="53" t="str">
        <f t="shared" si="144"/>
        <v>prop,207,2;pack,1114;pack,1129;pack,1144;pack,1159</v>
      </c>
      <c r="J139" s="53" t="str">
        <f t="shared" si="145"/>
        <v>prop,207,2</v>
      </c>
      <c r="K139" s="53">
        <f t="shared" si="146"/>
        <v>0</v>
      </c>
      <c r="L139" s="53" t="str">
        <f t="shared" si="147"/>
        <v>prop,211,1;pack,1114;pack,1129;pack,1144;pack,1159</v>
      </c>
      <c r="M139" s="53" t="str">
        <f t="shared" si="148"/>
        <v>prop,211,1</v>
      </c>
      <c r="N139" s="53">
        <f t="shared" si="149"/>
        <v>250</v>
      </c>
      <c r="O139" s="53" t="str">
        <f t="shared" si="150"/>
        <v>prop,208,2;pack,1114;pack,1129;pack,1144;pack,1159</v>
      </c>
      <c r="P139" s="53" t="str">
        <f t="shared" si="151"/>
        <v>prop,208,2</v>
      </c>
      <c r="Q139" s="53">
        <f t="shared" si="152"/>
        <v>0</v>
      </c>
      <c r="R139" s="53" t="str">
        <f t="shared" si="153"/>
        <v>prop,212,1;pack,1114;pack,1129;pack,1144;pack,1159</v>
      </c>
      <c r="S139" s="53" t="str">
        <f t="shared" si="154"/>
        <v>prop,212,1</v>
      </c>
      <c r="T139" s="53">
        <f t="shared" si="155"/>
        <v>250</v>
      </c>
      <c r="U139" s="53" t="str">
        <f t="shared" si="156"/>
        <v>prop,209,2;pack,1114;pack,1129;pack,1144;pack,1159</v>
      </c>
      <c r="V139" s="53" t="str">
        <f t="shared" si="157"/>
        <v>prop,209,2</v>
      </c>
      <c r="W139" s="53">
        <f t="shared" si="158"/>
        <v>0</v>
      </c>
      <c r="X139" s="53" t="str">
        <f t="shared" si="159"/>
        <v>prop,213,1;pack,1114;pack,1129;pack,1144;pack,1159</v>
      </c>
      <c r="Y139" s="53" t="str">
        <f t="shared" si="160"/>
        <v>prop,213,1</v>
      </c>
      <c r="Z139" s="53">
        <f t="shared" si="161"/>
        <v>250</v>
      </c>
      <c r="AA139" s="53" t="str">
        <f t="shared" si="162"/>
        <v>prop,210,2;pack,1114;pack,1129;pack,1144;pack,1159</v>
      </c>
      <c r="AB139" s="53" t="str">
        <f t="shared" si="163"/>
        <v>prop,210,2</v>
      </c>
      <c r="AC139" s="53">
        <f t="shared" si="164"/>
        <v>0</v>
      </c>
      <c r="AD139" s="53" t="str">
        <f t="shared" si="165"/>
        <v>prop,214,1;pack,1114;pack,1129;pack,1144;pack,1159</v>
      </c>
      <c r="AE139" s="53" t="str">
        <f t="shared" si="166"/>
        <v>prop,214,1</v>
      </c>
      <c r="AF139" s="53">
        <f t="shared" si="167"/>
        <v>250</v>
      </c>
      <c r="AG139" s="53" t="str">
        <f t="shared" si="168"/>
        <v>prop,301,1</v>
      </c>
      <c r="AH139" s="53" t="str">
        <f t="shared" si="169"/>
        <v>prop,301,1</v>
      </c>
      <c r="AI139" s="53">
        <f t="shared" si="170"/>
        <v>0</v>
      </c>
      <c r="AJ139" s="53" t="str">
        <f t="shared" si="171"/>
        <v>prop,302,1</v>
      </c>
      <c r="AK139" s="53" t="str">
        <f t="shared" si="172"/>
        <v>prop,302,1</v>
      </c>
      <c r="AL139" s="53">
        <f t="shared" si="173"/>
        <v>0</v>
      </c>
      <c r="AM139" s="53" t="str">
        <f t="shared" si="174"/>
        <v>prop,303,1</v>
      </c>
      <c r="AN139" s="53" t="str">
        <f t="shared" si="175"/>
        <v>prop,303,1</v>
      </c>
      <c r="AO139" s="53">
        <f t="shared" si="176"/>
        <v>250</v>
      </c>
      <c r="AP139" s="53" t="str">
        <f t="shared" si="177"/>
        <v>prop,304,1</v>
      </c>
      <c r="AQ139" s="53" t="str">
        <f t="shared" si="178"/>
        <v>prop,304,1</v>
      </c>
      <c r="AR139" s="53">
        <f t="shared" si="179"/>
        <v>0</v>
      </c>
      <c r="AS139" s="53" t="str">
        <f t="shared" si="180"/>
        <v>prop,305,1</v>
      </c>
      <c r="AT139" s="53" t="str">
        <f t="shared" si="181"/>
        <v>prop,305,1</v>
      </c>
      <c r="AU139" s="53">
        <f t="shared" si="182"/>
        <v>0</v>
      </c>
      <c r="AV139" s="53" t="str">
        <f t="shared" si="183"/>
        <v>prop,306,1</v>
      </c>
      <c r="AW139" s="53" t="str">
        <f t="shared" si="184"/>
        <v>prop,306,1</v>
      </c>
      <c r="AX139" s="53">
        <f t="shared" si="185"/>
        <v>250</v>
      </c>
      <c r="AY139" s="53" t="str">
        <f t="shared" si="186"/>
        <v>prop,307,1</v>
      </c>
      <c r="AZ139" s="53" t="str">
        <f t="shared" si="187"/>
        <v>prop,307,1</v>
      </c>
      <c r="BA139" s="53">
        <f t="shared" si="188"/>
        <v>0</v>
      </c>
      <c r="BB139" s="53" t="str">
        <f t="shared" si="189"/>
        <v>prop,308,1</v>
      </c>
      <c r="BC139" s="53" t="str">
        <f t="shared" si="190"/>
        <v>prop,308,1</v>
      </c>
      <c r="BD139" s="53">
        <f t="shared" si="191"/>
        <v>0</v>
      </c>
      <c r="BE139" s="53" t="str">
        <f t="shared" si="192"/>
        <v>prop,309,1</v>
      </c>
      <c r="BF139" s="53" t="str">
        <f t="shared" si="193"/>
        <v>prop,309,1</v>
      </c>
      <c r="BG139" s="53">
        <f t="shared" si="194"/>
        <v>250</v>
      </c>
      <c r="BH139" s="53" t="str">
        <f t="shared" si="195"/>
        <v>prop,310,1</v>
      </c>
      <c r="BI139" s="53" t="str">
        <f t="shared" si="196"/>
        <v>prop,310,1</v>
      </c>
      <c r="BJ139" s="53">
        <f t="shared" si="197"/>
        <v>0</v>
      </c>
      <c r="BK139" s="53" t="str">
        <f t="shared" si="198"/>
        <v>prop,311,1</v>
      </c>
      <c r="BL139" s="53" t="str">
        <f t="shared" si="199"/>
        <v>prop,311,1</v>
      </c>
      <c r="BM139" s="53">
        <f t="shared" si="200"/>
        <v>0</v>
      </c>
      <c r="BN139" s="53" t="str">
        <f t="shared" si="201"/>
        <v>prop,312,1</v>
      </c>
      <c r="BO139" s="53" t="str">
        <f t="shared" si="202"/>
        <v>prop,312,1</v>
      </c>
      <c r="BP139" s="53">
        <f t="shared" si="203"/>
        <v>250</v>
      </c>
      <c r="BQ139" s="53" t="str">
        <f t="shared" si="204"/>
        <v>prop,322,1</v>
      </c>
      <c r="BR139" s="53" t="str">
        <f t="shared" si="205"/>
        <v>prop,322,1</v>
      </c>
      <c r="BS139" s="53">
        <f t="shared" si="206"/>
        <v>0</v>
      </c>
      <c r="BT139" s="53" t="str">
        <f t="shared" si="207"/>
        <v>prop,323,1</v>
      </c>
      <c r="BU139" s="53" t="str">
        <f t="shared" si="208"/>
        <v>prop,323,1</v>
      </c>
      <c r="BV139" s="53">
        <f t="shared" si="209"/>
        <v>1000</v>
      </c>
      <c r="BW139" s="53" t="str">
        <f t="shared" si="210"/>
        <v>prop,313,1</v>
      </c>
      <c r="BX139" s="53" t="str">
        <f t="shared" si="211"/>
        <v>prop,313,1</v>
      </c>
      <c r="BY139" s="53">
        <f t="shared" si="212"/>
        <v>0</v>
      </c>
      <c r="BZ139" s="53" t="str">
        <f t="shared" si="213"/>
        <v>prop,314,1</v>
      </c>
      <c r="CA139" s="53" t="str">
        <f t="shared" si="214"/>
        <v>prop,314,1</v>
      </c>
      <c r="CB139" s="53">
        <f t="shared" si="215"/>
        <v>0</v>
      </c>
      <c r="CC139" s="53" t="str">
        <f t="shared" si="216"/>
        <v>prop,316,1</v>
      </c>
      <c r="CD139" s="53" t="str">
        <f t="shared" si="217"/>
        <v>prop,316,1</v>
      </c>
      <c r="CE139" s="53">
        <f t="shared" si="218"/>
        <v>0</v>
      </c>
      <c r="CF139" s="53" t="str">
        <f t="shared" si="219"/>
        <v>prop,317,1</v>
      </c>
      <c r="CG139" s="53" t="str">
        <f t="shared" si="220"/>
        <v>prop,317,1</v>
      </c>
      <c r="CH139" s="53">
        <f t="shared" si="221"/>
        <v>0</v>
      </c>
      <c r="CI139" s="53" t="str">
        <f t="shared" si="222"/>
        <v>prop,206,2;pack,1114;pack,1129;pack,1144;pack,1159</v>
      </c>
      <c r="CJ139" s="53" t="str">
        <f t="shared" si="223"/>
        <v>prop,206,2</v>
      </c>
      <c r="CK139" s="53">
        <f t="shared" si="224"/>
        <v>1000</v>
      </c>
      <c r="CL139" s="53" t="str">
        <f t="shared" si="225"/>
        <v>prop,205,5;pack,1114;pack,1129;pack,1144;pack,1159</v>
      </c>
      <c r="CM139" s="53" t="str">
        <f t="shared" si="226"/>
        <v>prop,205,5</v>
      </c>
      <c r="CN139" s="53">
        <f t="shared" si="227"/>
        <v>500</v>
      </c>
      <c r="CO139" s="53" t="str">
        <f>"stage_token,"&amp;INT(价值设定!M100*100)</f>
        <v>stage_token,2380</v>
      </c>
      <c r="CP139" s="53" t="str">
        <f t="shared" si="228"/>
        <v>stage_token,2380</v>
      </c>
      <c r="CQ139" s="53">
        <v>500</v>
      </c>
      <c r="CR139" s="53" t="s">
        <v>2329</v>
      </c>
      <c r="CS139" s="53" t="str">
        <f t="shared" si="229"/>
        <v>cash,110</v>
      </c>
      <c r="CT139" s="53">
        <v>100</v>
      </c>
      <c r="CU139" s="53" t="s">
        <v>2330</v>
      </c>
      <c r="CV139" s="53" t="str">
        <f t="shared" si="230"/>
        <v>prop,704,8</v>
      </c>
      <c r="CW139" s="53">
        <v>100</v>
      </c>
      <c r="CX139" s="53" t="str">
        <f t="shared" si="231"/>
        <v>MCN,4,3,1,1</v>
      </c>
      <c r="CY139" s="177" t="s">
        <v>2431</v>
      </c>
      <c r="CZ139" s="53">
        <f t="shared" si="232"/>
        <v>30</v>
      </c>
      <c r="DA139" s="53" t="str">
        <f t="shared" si="233"/>
        <v>prop,105,1</v>
      </c>
      <c r="DB139" s="53" t="str">
        <f t="shared" si="234"/>
        <v>prop,105,1</v>
      </c>
      <c r="DC139" s="53">
        <f t="shared" si="235"/>
        <v>1500</v>
      </c>
      <c r="DE139" s="53">
        <v>1237</v>
      </c>
      <c r="DF139" s="56"/>
      <c r="DG139" s="81"/>
    </row>
    <row r="140" spans="1:119" x14ac:dyDescent="0.15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40"/>
        <v>coin,7450</v>
      </c>
      <c r="E140" s="53">
        <f t="shared" si="141"/>
        <v>2000</v>
      </c>
      <c r="F140" s="145" t="str">
        <f t="shared" si="142"/>
        <v>MCN,3,3,1,1</v>
      </c>
      <c r="G140" s="177" t="s">
        <v>2429</v>
      </c>
      <c r="H140" s="53">
        <f t="shared" si="143"/>
        <v>2000</v>
      </c>
      <c r="I140" s="53" t="str">
        <f t="shared" si="144"/>
        <v>prop,207,2;pack,1114;pack,1129;pack,1144;pack,1159</v>
      </c>
      <c r="J140" s="53" t="str">
        <f t="shared" si="145"/>
        <v>prop,207,2</v>
      </c>
      <c r="K140" s="53">
        <f t="shared" si="146"/>
        <v>0</v>
      </c>
      <c r="L140" s="53" t="str">
        <f t="shared" si="147"/>
        <v>prop,211,1;pack,1114;pack,1129;pack,1144;pack,1159</v>
      </c>
      <c r="M140" s="53" t="str">
        <f t="shared" si="148"/>
        <v>prop,211,1</v>
      </c>
      <c r="N140" s="53">
        <f t="shared" si="149"/>
        <v>250</v>
      </c>
      <c r="O140" s="53" t="str">
        <f t="shared" si="150"/>
        <v>prop,208,2;pack,1114;pack,1129;pack,1144;pack,1159</v>
      </c>
      <c r="P140" s="53" t="str">
        <f t="shared" si="151"/>
        <v>prop,208,2</v>
      </c>
      <c r="Q140" s="53">
        <f t="shared" si="152"/>
        <v>0</v>
      </c>
      <c r="R140" s="53" t="str">
        <f t="shared" si="153"/>
        <v>prop,212,1;pack,1114;pack,1129;pack,1144;pack,1159</v>
      </c>
      <c r="S140" s="53" t="str">
        <f t="shared" si="154"/>
        <v>prop,212,1</v>
      </c>
      <c r="T140" s="53">
        <f t="shared" si="155"/>
        <v>250</v>
      </c>
      <c r="U140" s="53" t="str">
        <f t="shared" si="156"/>
        <v>prop,209,2;pack,1114;pack,1129;pack,1144;pack,1159</v>
      </c>
      <c r="V140" s="53" t="str">
        <f t="shared" si="157"/>
        <v>prop,209,2</v>
      </c>
      <c r="W140" s="53">
        <f t="shared" si="158"/>
        <v>0</v>
      </c>
      <c r="X140" s="53" t="str">
        <f t="shared" si="159"/>
        <v>prop,213,1;pack,1114;pack,1129;pack,1144;pack,1159</v>
      </c>
      <c r="Y140" s="53" t="str">
        <f t="shared" si="160"/>
        <v>prop,213,1</v>
      </c>
      <c r="Z140" s="53">
        <f t="shared" si="161"/>
        <v>250</v>
      </c>
      <c r="AA140" s="53" t="str">
        <f t="shared" si="162"/>
        <v>prop,210,2;pack,1114;pack,1129;pack,1144;pack,1159</v>
      </c>
      <c r="AB140" s="53" t="str">
        <f t="shared" si="163"/>
        <v>prop,210,2</v>
      </c>
      <c r="AC140" s="53">
        <f t="shared" si="164"/>
        <v>0</v>
      </c>
      <c r="AD140" s="53" t="str">
        <f t="shared" si="165"/>
        <v>prop,214,1;pack,1114;pack,1129;pack,1144;pack,1159</v>
      </c>
      <c r="AE140" s="53" t="str">
        <f t="shared" si="166"/>
        <v>prop,214,1</v>
      </c>
      <c r="AF140" s="53">
        <f t="shared" si="167"/>
        <v>250</v>
      </c>
      <c r="AG140" s="53" t="str">
        <f t="shared" si="168"/>
        <v>prop,301,1</v>
      </c>
      <c r="AH140" s="53" t="str">
        <f t="shared" si="169"/>
        <v>prop,301,1</v>
      </c>
      <c r="AI140" s="53">
        <f t="shared" si="170"/>
        <v>0</v>
      </c>
      <c r="AJ140" s="53" t="str">
        <f t="shared" si="171"/>
        <v>prop,302,1</v>
      </c>
      <c r="AK140" s="53" t="str">
        <f t="shared" si="172"/>
        <v>prop,302,1</v>
      </c>
      <c r="AL140" s="53">
        <f t="shared" si="173"/>
        <v>0</v>
      </c>
      <c r="AM140" s="53" t="str">
        <f t="shared" si="174"/>
        <v>prop,303,1</v>
      </c>
      <c r="AN140" s="53" t="str">
        <f t="shared" si="175"/>
        <v>prop,303,1</v>
      </c>
      <c r="AO140" s="53">
        <f t="shared" si="176"/>
        <v>250</v>
      </c>
      <c r="AP140" s="53" t="str">
        <f t="shared" si="177"/>
        <v>prop,304,1</v>
      </c>
      <c r="AQ140" s="53" t="str">
        <f t="shared" si="178"/>
        <v>prop,304,1</v>
      </c>
      <c r="AR140" s="53">
        <f t="shared" si="179"/>
        <v>0</v>
      </c>
      <c r="AS140" s="53" t="str">
        <f t="shared" si="180"/>
        <v>prop,305,1</v>
      </c>
      <c r="AT140" s="53" t="str">
        <f t="shared" si="181"/>
        <v>prop,305,1</v>
      </c>
      <c r="AU140" s="53">
        <f t="shared" si="182"/>
        <v>0</v>
      </c>
      <c r="AV140" s="53" t="str">
        <f t="shared" si="183"/>
        <v>prop,306,1</v>
      </c>
      <c r="AW140" s="53" t="str">
        <f t="shared" si="184"/>
        <v>prop,306,1</v>
      </c>
      <c r="AX140" s="53">
        <f t="shared" si="185"/>
        <v>250</v>
      </c>
      <c r="AY140" s="53" t="str">
        <f t="shared" si="186"/>
        <v>prop,307,1</v>
      </c>
      <c r="AZ140" s="53" t="str">
        <f t="shared" si="187"/>
        <v>prop,307,1</v>
      </c>
      <c r="BA140" s="53">
        <f t="shared" si="188"/>
        <v>0</v>
      </c>
      <c r="BB140" s="53" t="str">
        <f t="shared" si="189"/>
        <v>prop,308,1</v>
      </c>
      <c r="BC140" s="53" t="str">
        <f t="shared" si="190"/>
        <v>prop,308,1</v>
      </c>
      <c r="BD140" s="53">
        <f t="shared" si="191"/>
        <v>0</v>
      </c>
      <c r="BE140" s="53" t="str">
        <f t="shared" si="192"/>
        <v>prop,309,1</v>
      </c>
      <c r="BF140" s="53" t="str">
        <f t="shared" si="193"/>
        <v>prop,309,1</v>
      </c>
      <c r="BG140" s="53">
        <f t="shared" si="194"/>
        <v>250</v>
      </c>
      <c r="BH140" s="53" t="str">
        <f t="shared" si="195"/>
        <v>prop,310,1</v>
      </c>
      <c r="BI140" s="53" t="str">
        <f t="shared" si="196"/>
        <v>prop,310,1</v>
      </c>
      <c r="BJ140" s="53">
        <f t="shared" si="197"/>
        <v>0</v>
      </c>
      <c r="BK140" s="53" t="str">
        <f t="shared" si="198"/>
        <v>prop,311,1</v>
      </c>
      <c r="BL140" s="53" t="str">
        <f t="shared" si="199"/>
        <v>prop,311,1</v>
      </c>
      <c r="BM140" s="53">
        <f t="shared" si="200"/>
        <v>0</v>
      </c>
      <c r="BN140" s="53" t="str">
        <f t="shared" si="201"/>
        <v>prop,312,1</v>
      </c>
      <c r="BO140" s="53" t="str">
        <f t="shared" si="202"/>
        <v>prop,312,1</v>
      </c>
      <c r="BP140" s="53">
        <f t="shared" si="203"/>
        <v>250</v>
      </c>
      <c r="BQ140" s="53" t="str">
        <f t="shared" si="204"/>
        <v>prop,322,1</v>
      </c>
      <c r="BR140" s="53" t="str">
        <f t="shared" si="205"/>
        <v>prop,322,1</v>
      </c>
      <c r="BS140" s="53">
        <f t="shared" si="206"/>
        <v>0</v>
      </c>
      <c r="BT140" s="53" t="str">
        <f t="shared" si="207"/>
        <v>prop,323,1</v>
      </c>
      <c r="BU140" s="53" t="str">
        <f t="shared" si="208"/>
        <v>prop,323,1</v>
      </c>
      <c r="BV140" s="53">
        <f t="shared" si="209"/>
        <v>1000</v>
      </c>
      <c r="BW140" s="53" t="str">
        <f t="shared" si="210"/>
        <v>prop,313,1</v>
      </c>
      <c r="BX140" s="53" t="str">
        <f t="shared" si="211"/>
        <v>prop,313,1</v>
      </c>
      <c r="BY140" s="53">
        <f t="shared" si="212"/>
        <v>0</v>
      </c>
      <c r="BZ140" s="53" t="str">
        <f t="shared" si="213"/>
        <v>prop,314,1</v>
      </c>
      <c r="CA140" s="53" t="str">
        <f t="shared" si="214"/>
        <v>prop,314,1</v>
      </c>
      <c r="CB140" s="53">
        <f t="shared" si="215"/>
        <v>0</v>
      </c>
      <c r="CC140" s="53" t="str">
        <f t="shared" si="216"/>
        <v>prop,316,1</v>
      </c>
      <c r="CD140" s="53" t="str">
        <f t="shared" si="217"/>
        <v>prop,316,1</v>
      </c>
      <c r="CE140" s="53">
        <f t="shared" si="218"/>
        <v>0</v>
      </c>
      <c r="CF140" s="53" t="str">
        <f t="shared" si="219"/>
        <v>prop,317,1</v>
      </c>
      <c r="CG140" s="53" t="str">
        <f t="shared" si="220"/>
        <v>prop,317,1</v>
      </c>
      <c r="CH140" s="53">
        <f t="shared" si="221"/>
        <v>0</v>
      </c>
      <c r="CI140" s="53" t="str">
        <f t="shared" si="222"/>
        <v>prop,206,2;pack,1114;pack,1129;pack,1144;pack,1159</v>
      </c>
      <c r="CJ140" s="53" t="str">
        <f t="shared" si="223"/>
        <v>prop,206,2</v>
      </c>
      <c r="CK140" s="53">
        <f t="shared" si="224"/>
        <v>1000</v>
      </c>
      <c r="CL140" s="53" t="str">
        <f t="shared" si="225"/>
        <v>prop,205,5;pack,1114;pack,1129;pack,1144;pack,1159</v>
      </c>
      <c r="CM140" s="53" t="str">
        <f t="shared" si="226"/>
        <v>prop,205,5</v>
      </c>
      <c r="CN140" s="53">
        <f t="shared" si="227"/>
        <v>500</v>
      </c>
      <c r="CO140" s="53" t="str">
        <f>"stage_token,"&amp;INT(价值设定!M101*100)</f>
        <v>stage_token,2390</v>
      </c>
      <c r="CP140" s="53" t="str">
        <f t="shared" si="228"/>
        <v>stage_token,2390</v>
      </c>
      <c r="CQ140" s="53">
        <v>500</v>
      </c>
      <c r="CR140" s="53" t="s">
        <v>2329</v>
      </c>
      <c r="CS140" s="53" t="str">
        <f t="shared" si="229"/>
        <v>cash,110</v>
      </c>
      <c r="CT140" s="53">
        <v>100</v>
      </c>
      <c r="CU140" s="53" t="s">
        <v>2330</v>
      </c>
      <c r="CV140" s="53" t="str">
        <f t="shared" si="230"/>
        <v>prop,704,8</v>
      </c>
      <c r="CW140" s="53">
        <v>100</v>
      </c>
      <c r="CX140" s="53" t="str">
        <f t="shared" si="231"/>
        <v>MCN,4,3,1,1</v>
      </c>
      <c r="CY140" s="177" t="s">
        <v>2431</v>
      </c>
      <c r="CZ140" s="53">
        <f t="shared" si="232"/>
        <v>30</v>
      </c>
      <c r="DA140" s="53" t="str">
        <f t="shared" si="233"/>
        <v>prop,105,1</v>
      </c>
      <c r="DB140" s="53" t="str">
        <f t="shared" si="234"/>
        <v>prop,105,1</v>
      </c>
      <c r="DC140" s="53">
        <f t="shared" si="235"/>
        <v>1500</v>
      </c>
      <c r="DE140" s="53">
        <v>1238</v>
      </c>
      <c r="DF140" s="56"/>
      <c r="DG140" s="81"/>
    </row>
    <row r="141" spans="1:119" x14ac:dyDescent="0.15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40"/>
        <v>coin,7500</v>
      </c>
      <c r="E141" s="53">
        <f t="shared" si="141"/>
        <v>2000</v>
      </c>
      <c r="F141" s="145" t="str">
        <f t="shared" si="142"/>
        <v>MCN,3,3,1,1</v>
      </c>
      <c r="G141" s="177" t="s">
        <v>2429</v>
      </c>
      <c r="H141" s="53">
        <f t="shared" si="143"/>
        <v>2000</v>
      </c>
      <c r="I141" s="53" t="str">
        <f t="shared" si="144"/>
        <v>prop,207,2;pack,1114;pack,1129;pack,1144;pack,1159</v>
      </c>
      <c r="J141" s="53" t="str">
        <f t="shared" si="145"/>
        <v>prop,207,2</v>
      </c>
      <c r="K141" s="53">
        <f t="shared" si="146"/>
        <v>0</v>
      </c>
      <c r="L141" s="53" t="str">
        <f t="shared" si="147"/>
        <v>prop,211,1;pack,1114;pack,1129;pack,1144;pack,1159</v>
      </c>
      <c r="M141" s="53" t="str">
        <f t="shared" si="148"/>
        <v>prop,211,1</v>
      </c>
      <c r="N141" s="53">
        <f t="shared" si="149"/>
        <v>250</v>
      </c>
      <c r="O141" s="53" t="str">
        <f t="shared" si="150"/>
        <v>prop,208,2;pack,1114;pack,1129;pack,1144;pack,1159</v>
      </c>
      <c r="P141" s="53" t="str">
        <f t="shared" si="151"/>
        <v>prop,208,2</v>
      </c>
      <c r="Q141" s="53">
        <f t="shared" si="152"/>
        <v>0</v>
      </c>
      <c r="R141" s="53" t="str">
        <f t="shared" si="153"/>
        <v>prop,212,1;pack,1114;pack,1129;pack,1144;pack,1159</v>
      </c>
      <c r="S141" s="53" t="str">
        <f t="shared" si="154"/>
        <v>prop,212,1</v>
      </c>
      <c r="T141" s="53">
        <f t="shared" si="155"/>
        <v>250</v>
      </c>
      <c r="U141" s="53" t="str">
        <f t="shared" si="156"/>
        <v>prop,209,2;pack,1114;pack,1129;pack,1144;pack,1159</v>
      </c>
      <c r="V141" s="53" t="str">
        <f t="shared" si="157"/>
        <v>prop,209,2</v>
      </c>
      <c r="W141" s="53">
        <f t="shared" si="158"/>
        <v>0</v>
      </c>
      <c r="X141" s="53" t="str">
        <f t="shared" si="159"/>
        <v>prop,213,1;pack,1114;pack,1129;pack,1144;pack,1159</v>
      </c>
      <c r="Y141" s="53" t="str">
        <f t="shared" si="160"/>
        <v>prop,213,1</v>
      </c>
      <c r="Z141" s="53">
        <f t="shared" si="161"/>
        <v>250</v>
      </c>
      <c r="AA141" s="53" t="str">
        <f t="shared" si="162"/>
        <v>prop,210,2;pack,1114;pack,1129;pack,1144;pack,1159</v>
      </c>
      <c r="AB141" s="53" t="str">
        <f t="shared" si="163"/>
        <v>prop,210,2</v>
      </c>
      <c r="AC141" s="53">
        <f t="shared" si="164"/>
        <v>0</v>
      </c>
      <c r="AD141" s="53" t="str">
        <f t="shared" si="165"/>
        <v>prop,214,1;pack,1114;pack,1129;pack,1144;pack,1159</v>
      </c>
      <c r="AE141" s="53" t="str">
        <f t="shared" si="166"/>
        <v>prop,214,1</v>
      </c>
      <c r="AF141" s="53">
        <f t="shared" si="167"/>
        <v>250</v>
      </c>
      <c r="AG141" s="53" t="str">
        <f t="shared" si="168"/>
        <v>prop,301,1</v>
      </c>
      <c r="AH141" s="53" t="str">
        <f t="shared" si="169"/>
        <v>prop,301,1</v>
      </c>
      <c r="AI141" s="53">
        <f t="shared" si="170"/>
        <v>0</v>
      </c>
      <c r="AJ141" s="53" t="str">
        <f t="shared" si="171"/>
        <v>prop,302,1</v>
      </c>
      <c r="AK141" s="53" t="str">
        <f t="shared" si="172"/>
        <v>prop,302,1</v>
      </c>
      <c r="AL141" s="53">
        <f t="shared" si="173"/>
        <v>0</v>
      </c>
      <c r="AM141" s="53" t="str">
        <f t="shared" si="174"/>
        <v>prop,303,1</v>
      </c>
      <c r="AN141" s="53" t="str">
        <f t="shared" si="175"/>
        <v>prop,303,1</v>
      </c>
      <c r="AO141" s="53">
        <f t="shared" si="176"/>
        <v>250</v>
      </c>
      <c r="AP141" s="53" t="str">
        <f t="shared" si="177"/>
        <v>prop,304,1</v>
      </c>
      <c r="AQ141" s="53" t="str">
        <f t="shared" si="178"/>
        <v>prop,304,1</v>
      </c>
      <c r="AR141" s="53">
        <f t="shared" si="179"/>
        <v>0</v>
      </c>
      <c r="AS141" s="53" t="str">
        <f t="shared" si="180"/>
        <v>prop,305,1</v>
      </c>
      <c r="AT141" s="53" t="str">
        <f t="shared" si="181"/>
        <v>prop,305,1</v>
      </c>
      <c r="AU141" s="53">
        <f t="shared" si="182"/>
        <v>0</v>
      </c>
      <c r="AV141" s="53" t="str">
        <f t="shared" si="183"/>
        <v>prop,306,1</v>
      </c>
      <c r="AW141" s="53" t="str">
        <f t="shared" si="184"/>
        <v>prop,306,1</v>
      </c>
      <c r="AX141" s="53">
        <f t="shared" si="185"/>
        <v>250</v>
      </c>
      <c r="AY141" s="53" t="str">
        <f t="shared" si="186"/>
        <v>prop,307,1</v>
      </c>
      <c r="AZ141" s="53" t="str">
        <f t="shared" si="187"/>
        <v>prop,307,1</v>
      </c>
      <c r="BA141" s="53">
        <f t="shared" si="188"/>
        <v>0</v>
      </c>
      <c r="BB141" s="53" t="str">
        <f t="shared" si="189"/>
        <v>prop,308,1</v>
      </c>
      <c r="BC141" s="53" t="str">
        <f t="shared" si="190"/>
        <v>prop,308,1</v>
      </c>
      <c r="BD141" s="53">
        <f t="shared" si="191"/>
        <v>0</v>
      </c>
      <c r="BE141" s="53" t="str">
        <f t="shared" si="192"/>
        <v>prop,309,1</v>
      </c>
      <c r="BF141" s="53" t="str">
        <f t="shared" si="193"/>
        <v>prop,309,1</v>
      </c>
      <c r="BG141" s="53">
        <f t="shared" si="194"/>
        <v>250</v>
      </c>
      <c r="BH141" s="53" t="str">
        <f t="shared" si="195"/>
        <v>prop,310,1</v>
      </c>
      <c r="BI141" s="53" t="str">
        <f t="shared" si="196"/>
        <v>prop,310,1</v>
      </c>
      <c r="BJ141" s="53">
        <f t="shared" si="197"/>
        <v>0</v>
      </c>
      <c r="BK141" s="53" t="str">
        <f t="shared" si="198"/>
        <v>prop,311,1</v>
      </c>
      <c r="BL141" s="53" t="str">
        <f t="shared" si="199"/>
        <v>prop,311,1</v>
      </c>
      <c r="BM141" s="53">
        <f t="shared" si="200"/>
        <v>0</v>
      </c>
      <c r="BN141" s="53" t="str">
        <f t="shared" si="201"/>
        <v>prop,312,1</v>
      </c>
      <c r="BO141" s="53" t="str">
        <f t="shared" si="202"/>
        <v>prop,312,1</v>
      </c>
      <c r="BP141" s="53">
        <f t="shared" si="203"/>
        <v>250</v>
      </c>
      <c r="BQ141" s="53" t="str">
        <f t="shared" si="204"/>
        <v>prop,322,1</v>
      </c>
      <c r="BR141" s="53" t="str">
        <f t="shared" si="205"/>
        <v>prop,322,1</v>
      </c>
      <c r="BS141" s="53">
        <f t="shared" si="206"/>
        <v>0</v>
      </c>
      <c r="BT141" s="53" t="str">
        <f t="shared" si="207"/>
        <v>prop,323,1</v>
      </c>
      <c r="BU141" s="53" t="str">
        <f t="shared" si="208"/>
        <v>prop,323,1</v>
      </c>
      <c r="BV141" s="53">
        <f t="shared" si="209"/>
        <v>1000</v>
      </c>
      <c r="BW141" s="53" t="str">
        <f t="shared" si="210"/>
        <v>prop,313,1</v>
      </c>
      <c r="BX141" s="53" t="str">
        <f t="shared" si="211"/>
        <v>prop,313,1</v>
      </c>
      <c r="BY141" s="53">
        <f t="shared" si="212"/>
        <v>0</v>
      </c>
      <c r="BZ141" s="53" t="str">
        <f t="shared" si="213"/>
        <v>prop,314,1</v>
      </c>
      <c r="CA141" s="53" t="str">
        <f t="shared" si="214"/>
        <v>prop,314,1</v>
      </c>
      <c r="CB141" s="53">
        <f t="shared" si="215"/>
        <v>0</v>
      </c>
      <c r="CC141" s="53" t="str">
        <f t="shared" si="216"/>
        <v>prop,316,1</v>
      </c>
      <c r="CD141" s="53" t="str">
        <f t="shared" si="217"/>
        <v>prop,316,1</v>
      </c>
      <c r="CE141" s="53">
        <f t="shared" si="218"/>
        <v>0</v>
      </c>
      <c r="CF141" s="53" t="str">
        <f t="shared" si="219"/>
        <v>prop,317,1</v>
      </c>
      <c r="CG141" s="53" t="str">
        <f t="shared" si="220"/>
        <v>prop,317,1</v>
      </c>
      <c r="CH141" s="53">
        <f t="shared" si="221"/>
        <v>0</v>
      </c>
      <c r="CI141" s="53" t="str">
        <f t="shared" si="222"/>
        <v>prop,206,2;pack,1114;pack,1129;pack,1144;pack,1159</v>
      </c>
      <c r="CJ141" s="53" t="str">
        <f t="shared" si="223"/>
        <v>prop,206,2</v>
      </c>
      <c r="CK141" s="53">
        <f t="shared" si="224"/>
        <v>1000</v>
      </c>
      <c r="CL141" s="53" t="str">
        <f t="shared" si="225"/>
        <v>prop,205,5;pack,1114;pack,1129;pack,1144;pack,1159</v>
      </c>
      <c r="CM141" s="53" t="str">
        <f t="shared" si="226"/>
        <v>prop,205,5</v>
      </c>
      <c r="CN141" s="53">
        <f t="shared" si="227"/>
        <v>500</v>
      </c>
      <c r="CO141" s="53" t="str">
        <f>"stage_token,"&amp;INT(价值设定!M102*100)</f>
        <v>stage_token,2400</v>
      </c>
      <c r="CP141" s="53" t="str">
        <f t="shared" si="228"/>
        <v>stage_token,2400</v>
      </c>
      <c r="CQ141" s="53">
        <v>500</v>
      </c>
      <c r="CR141" s="53" t="s">
        <v>2329</v>
      </c>
      <c r="CS141" s="53" t="str">
        <f t="shared" si="229"/>
        <v>cash,110</v>
      </c>
      <c r="CT141" s="53">
        <v>100</v>
      </c>
      <c r="CU141" s="53" t="s">
        <v>2330</v>
      </c>
      <c r="CV141" s="53" t="str">
        <f t="shared" si="230"/>
        <v>prop,704,8</v>
      </c>
      <c r="CW141" s="53">
        <v>100</v>
      </c>
      <c r="CX141" s="53" t="str">
        <f t="shared" si="231"/>
        <v>MCN,4,3,1,1</v>
      </c>
      <c r="CY141" s="177" t="s">
        <v>2431</v>
      </c>
      <c r="CZ141" s="53">
        <f t="shared" si="232"/>
        <v>30</v>
      </c>
      <c r="DA141" s="53" t="str">
        <f t="shared" si="233"/>
        <v>prop,105,1</v>
      </c>
      <c r="DB141" s="53" t="str">
        <f t="shared" si="234"/>
        <v>prop,105,1</v>
      </c>
      <c r="DC141" s="53">
        <f t="shared" si="235"/>
        <v>1500</v>
      </c>
      <c r="DE141" s="53">
        <v>1239</v>
      </c>
      <c r="DF141" s="56"/>
      <c r="DG141" s="81"/>
    </row>
    <row r="142" spans="1:119" x14ac:dyDescent="0.15">
      <c r="DG142" s="81"/>
    </row>
    <row r="143" spans="1:119" x14ac:dyDescent="0.15">
      <c r="DG143" s="81"/>
    </row>
    <row r="144" spans="1:119" x14ac:dyDescent="0.15">
      <c r="DG144" s="81"/>
    </row>
    <row r="145" spans="111:119" x14ac:dyDescent="0.15">
      <c r="DG145" s="81"/>
    </row>
    <row r="146" spans="111:119" x14ac:dyDescent="0.15">
      <c r="DG146" s="81"/>
      <c r="DM146" s="56"/>
    </row>
    <row r="147" spans="111:119" x14ac:dyDescent="0.15">
      <c r="DG147" s="81"/>
      <c r="DN147" s="53"/>
      <c r="DO147" s="53"/>
    </row>
    <row r="148" spans="111:119" x14ac:dyDescent="0.15">
      <c r="DG148" s="81"/>
    </row>
    <row r="149" spans="111:119" x14ac:dyDescent="0.15">
      <c r="DG149" s="81"/>
    </row>
    <row r="150" spans="111:119" x14ac:dyDescent="0.15">
      <c r="DG150" s="81"/>
    </row>
    <row r="151" spans="111:119" x14ac:dyDescent="0.15">
      <c r="DG151" s="81"/>
    </row>
    <row r="152" spans="111:119" x14ac:dyDescent="0.15">
      <c r="DG152" s="81"/>
    </row>
    <row r="153" spans="111:119" x14ac:dyDescent="0.15">
      <c r="DG153" s="81"/>
    </row>
    <row r="154" spans="111:119" x14ac:dyDescent="0.15">
      <c r="DG154" s="81"/>
    </row>
    <row r="155" spans="111:119" x14ac:dyDescent="0.15">
      <c r="DG155" s="81"/>
    </row>
    <row r="156" spans="111:119" x14ac:dyDescent="0.15">
      <c r="DG156" s="81"/>
    </row>
    <row r="157" spans="111:119" x14ac:dyDescent="0.15">
      <c r="DG157" s="81"/>
    </row>
    <row r="158" spans="111:119" x14ac:dyDescent="0.15">
      <c r="DG158" s="81"/>
    </row>
    <row r="159" spans="111:119" x14ac:dyDescent="0.15">
      <c r="DG159" s="81"/>
    </row>
    <row r="160" spans="111:119" x14ac:dyDescent="0.15">
      <c r="DG160" s="81"/>
    </row>
    <row r="161" spans="111:111" x14ac:dyDescent="0.15">
      <c r="DG161" s="81"/>
    </row>
    <row r="162" spans="111:111" x14ac:dyDescent="0.15">
      <c r="DG162" s="81"/>
    </row>
    <row r="163" spans="111:111" x14ac:dyDescent="0.15">
      <c r="DG163" s="81"/>
    </row>
    <row r="164" spans="111:111" x14ac:dyDescent="0.15">
      <c r="DG164" s="81"/>
    </row>
    <row r="165" spans="111:111" x14ac:dyDescent="0.15">
      <c r="DG165" s="81"/>
    </row>
    <row r="166" spans="111:111" x14ac:dyDescent="0.15">
      <c r="DG166" s="81"/>
    </row>
    <row r="167" spans="111:111" x14ac:dyDescent="0.15">
      <c r="DG167" s="81"/>
    </row>
    <row r="168" spans="111:111" x14ac:dyDescent="0.15">
      <c r="DG168" s="81"/>
    </row>
    <row r="169" spans="111:111" x14ac:dyDescent="0.15">
      <c r="DG169" s="81"/>
    </row>
    <row r="170" spans="111:111" x14ac:dyDescent="0.15">
      <c r="DG170" s="81"/>
    </row>
    <row r="171" spans="111:111" x14ac:dyDescent="0.15">
      <c r="DG171" s="81"/>
    </row>
    <row r="172" spans="111:111" x14ac:dyDescent="0.15">
      <c r="DG172" s="81"/>
    </row>
    <row r="173" spans="111:111" x14ac:dyDescent="0.15">
      <c r="DG173" s="81"/>
    </row>
    <row r="174" spans="111:111" x14ac:dyDescent="0.15">
      <c r="DG174" s="81"/>
    </row>
    <row r="175" spans="111:111" x14ac:dyDescent="0.15">
      <c r="DG175" s="81"/>
    </row>
    <row r="176" spans="111:111" x14ac:dyDescent="0.15">
      <c r="DG176" s="81"/>
    </row>
    <row r="177" spans="111:111" x14ac:dyDescent="0.15">
      <c r="DG177" s="81"/>
    </row>
    <row r="178" spans="111:111" x14ac:dyDescent="0.15">
      <c r="DG178" s="81"/>
    </row>
    <row r="179" spans="111:111" x14ac:dyDescent="0.15">
      <c r="DG179" s="81"/>
    </row>
    <row r="180" spans="111:111" x14ac:dyDescent="0.15">
      <c r="DG180" s="81"/>
    </row>
    <row r="181" spans="111:111" x14ac:dyDescent="0.15">
      <c r="DG181" s="81"/>
    </row>
    <row r="182" spans="111:111" x14ac:dyDescent="0.15">
      <c r="DG182" s="81"/>
    </row>
    <row r="183" spans="111:111" x14ac:dyDescent="0.15">
      <c r="DG183" s="81"/>
    </row>
    <row r="184" spans="111:111" x14ac:dyDescent="0.15">
      <c r="DG184" s="81"/>
    </row>
    <row r="185" spans="111:111" x14ac:dyDescent="0.15">
      <c r="DG185" s="81"/>
    </row>
    <row r="186" spans="111:111" x14ac:dyDescent="0.15">
      <c r="DG186" s="81"/>
    </row>
    <row r="187" spans="111:111" x14ac:dyDescent="0.15">
      <c r="DG187" s="81"/>
    </row>
    <row r="188" spans="111:111" x14ac:dyDescent="0.15">
      <c r="DG188" s="81"/>
    </row>
    <row r="189" spans="111:111" x14ac:dyDescent="0.15">
      <c r="DG189" s="81"/>
    </row>
    <row r="190" spans="111:111" x14ac:dyDescent="0.15">
      <c r="DG190" s="81"/>
    </row>
    <row r="191" spans="111:111" x14ac:dyDescent="0.15">
      <c r="DG191" s="81"/>
    </row>
    <row r="192" spans="111:111" x14ac:dyDescent="0.15">
      <c r="DG192" s="81"/>
    </row>
    <row r="193" spans="111:119" x14ac:dyDescent="0.15">
      <c r="DG193" s="81"/>
    </row>
    <row r="194" spans="111:119" x14ac:dyDescent="0.15">
      <c r="DG194" s="81"/>
    </row>
    <row r="195" spans="111:119" x14ac:dyDescent="0.15">
      <c r="DG195" s="81"/>
    </row>
    <row r="196" spans="111:119" x14ac:dyDescent="0.15">
      <c r="DG196" s="81"/>
    </row>
    <row r="197" spans="111:119" x14ac:dyDescent="0.15">
      <c r="DG197" s="81"/>
    </row>
    <row r="198" spans="111:119" x14ac:dyDescent="0.15">
      <c r="DG198" s="81"/>
    </row>
    <row r="199" spans="111:119" x14ac:dyDescent="0.15">
      <c r="DG199" s="81"/>
    </row>
    <row r="200" spans="111:119" x14ac:dyDescent="0.15">
      <c r="DG200" s="81"/>
    </row>
    <row r="201" spans="111:119" x14ac:dyDescent="0.15">
      <c r="DG201" s="81"/>
    </row>
    <row r="202" spans="111:119" x14ac:dyDescent="0.15">
      <c r="DG202" s="81"/>
    </row>
    <row r="203" spans="111:119" x14ac:dyDescent="0.15">
      <c r="DG203" s="81"/>
    </row>
    <row r="204" spans="111:119" x14ac:dyDescent="0.15">
      <c r="DG204" s="81"/>
      <c r="DM204" s="56"/>
    </row>
    <row r="205" spans="111:119" x14ac:dyDescent="0.15">
      <c r="DG205" s="81"/>
      <c r="DN205" s="53"/>
      <c r="DO205" s="53"/>
    </row>
    <row r="206" spans="111:119" x14ac:dyDescent="0.15">
      <c r="DG206" s="81"/>
    </row>
    <row r="207" spans="111:119" x14ac:dyDescent="0.15">
      <c r="DG207" s="81"/>
    </row>
    <row r="208" spans="111:119" x14ac:dyDescent="0.15">
      <c r="DG208" s="81"/>
    </row>
    <row r="209" spans="111:111" x14ac:dyDescent="0.15">
      <c r="DG209" s="81"/>
    </row>
    <row r="210" spans="111:111" x14ac:dyDescent="0.15">
      <c r="DG210" s="81"/>
    </row>
    <row r="211" spans="111:111" x14ac:dyDescent="0.15">
      <c r="DG211" s="81"/>
    </row>
    <row r="212" spans="111:111" x14ac:dyDescent="0.15">
      <c r="DG212" s="81"/>
    </row>
    <row r="213" spans="111:111" x14ac:dyDescent="0.15">
      <c r="DG213" s="81"/>
    </row>
    <row r="214" spans="111:111" x14ac:dyDescent="0.15">
      <c r="DG214" s="81"/>
    </row>
    <row r="215" spans="111:111" x14ac:dyDescent="0.15">
      <c r="DG215" s="81"/>
    </row>
    <row r="216" spans="111:111" x14ac:dyDescent="0.15">
      <c r="DG216" s="81"/>
    </row>
    <row r="217" spans="111:111" x14ac:dyDescent="0.15">
      <c r="DG217" s="81"/>
    </row>
    <row r="218" spans="111:111" x14ac:dyDescent="0.15">
      <c r="DG218" s="81"/>
    </row>
    <row r="219" spans="111:111" x14ac:dyDescent="0.15">
      <c r="DG219" s="81"/>
    </row>
    <row r="220" spans="111:111" x14ac:dyDescent="0.15">
      <c r="DG220" s="81"/>
    </row>
    <row r="221" spans="111:111" x14ac:dyDescent="0.15">
      <c r="DG221" s="81"/>
    </row>
    <row r="222" spans="111:111" x14ac:dyDescent="0.15">
      <c r="DG222" s="81"/>
    </row>
    <row r="223" spans="111:111" x14ac:dyDescent="0.15">
      <c r="DG223" s="81"/>
    </row>
    <row r="224" spans="111:111" x14ac:dyDescent="0.15">
      <c r="DG224" s="81"/>
    </row>
    <row r="225" spans="111:111" x14ac:dyDescent="0.15">
      <c r="DG225" s="81"/>
    </row>
    <row r="226" spans="111:111" x14ac:dyDescent="0.15">
      <c r="DG226" s="81"/>
    </row>
    <row r="227" spans="111:111" x14ac:dyDescent="0.15">
      <c r="DG227" s="81"/>
    </row>
    <row r="228" spans="111:111" x14ac:dyDescent="0.15">
      <c r="DG228" s="81"/>
    </row>
    <row r="229" spans="111:111" x14ac:dyDescent="0.15">
      <c r="DG229" s="81"/>
    </row>
    <row r="230" spans="111:111" x14ac:dyDescent="0.15">
      <c r="DG230" s="81"/>
    </row>
    <row r="231" spans="111:111" x14ac:dyDescent="0.15">
      <c r="DG231" s="81"/>
    </row>
    <row r="232" spans="111:111" x14ac:dyDescent="0.15">
      <c r="DG232" s="81"/>
    </row>
    <row r="233" spans="111:111" x14ac:dyDescent="0.15">
      <c r="DG233" s="81"/>
    </row>
    <row r="234" spans="111:111" x14ac:dyDescent="0.15">
      <c r="DG234" s="81"/>
    </row>
    <row r="235" spans="111:111" x14ac:dyDescent="0.15">
      <c r="DG235" s="81"/>
    </row>
    <row r="236" spans="111:111" x14ac:dyDescent="0.15">
      <c r="DG236" s="81"/>
    </row>
    <row r="237" spans="111:111" x14ac:dyDescent="0.15">
      <c r="DG237" s="81"/>
    </row>
    <row r="238" spans="111:111" x14ac:dyDescent="0.15">
      <c r="DG238" s="81"/>
    </row>
    <row r="239" spans="111:111" x14ac:dyDescent="0.15">
      <c r="DG239" s="81"/>
    </row>
    <row r="240" spans="111:111" x14ac:dyDescent="0.15">
      <c r="DG240" s="81"/>
    </row>
    <row r="241" spans="111:111" x14ac:dyDescent="0.15">
      <c r="DG241" s="81"/>
    </row>
    <row r="242" spans="111:111" x14ac:dyDescent="0.15">
      <c r="DG242" s="81"/>
    </row>
    <row r="243" spans="111:111" x14ac:dyDescent="0.15">
      <c r="DG243" s="81"/>
    </row>
    <row r="244" spans="111:111" x14ac:dyDescent="0.15">
      <c r="DG244" s="81"/>
    </row>
    <row r="245" spans="111:111" x14ac:dyDescent="0.15">
      <c r="DG245" s="81"/>
    </row>
    <row r="246" spans="111:111" x14ac:dyDescent="0.15">
      <c r="DG246" s="81"/>
    </row>
    <row r="247" spans="111:111" x14ac:dyDescent="0.15">
      <c r="DG247" s="81"/>
    </row>
    <row r="248" spans="111:111" x14ac:dyDescent="0.15">
      <c r="DG248" s="81"/>
    </row>
    <row r="249" spans="111:111" x14ac:dyDescent="0.15">
      <c r="DG249" s="81"/>
    </row>
    <row r="250" spans="111:111" x14ac:dyDescent="0.15">
      <c r="DG250" s="81"/>
    </row>
    <row r="251" spans="111:111" x14ac:dyDescent="0.15">
      <c r="DG251" s="81"/>
    </row>
    <row r="252" spans="111:111" x14ac:dyDescent="0.15">
      <c r="DG252" s="81"/>
    </row>
    <row r="253" spans="111:111" x14ac:dyDescent="0.15">
      <c r="DG253" s="81"/>
    </row>
    <row r="254" spans="111:111" x14ac:dyDescent="0.15">
      <c r="DG254" s="81"/>
    </row>
    <row r="255" spans="111:111" x14ac:dyDescent="0.15">
      <c r="DG255" s="81"/>
    </row>
    <row r="256" spans="111:111" x14ac:dyDescent="0.15">
      <c r="DG256" s="81"/>
    </row>
    <row r="257" spans="111:111" x14ac:dyDescent="0.15">
      <c r="DG257" s="81"/>
    </row>
    <row r="258" spans="111:111" x14ac:dyDescent="0.15">
      <c r="DG258" s="81"/>
    </row>
    <row r="259" spans="111:111" x14ac:dyDescent="0.15">
      <c r="DG259" s="81"/>
    </row>
    <row r="260" spans="111:111" x14ac:dyDescent="0.15">
      <c r="DG260" s="81"/>
    </row>
    <row r="261" spans="111:111" x14ac:dyDescent="0.15">
      <c r="DG261" s="81"/>
    </row>
    <row r="262" spans="111:111" x14ac:dyDescent="0.15">
      <c r="DG262" s="81"/>
    </row>
    <row r="263" spans="111:111" x14ac:dyDescent="0.15">
      <c r="DG263" s="81"/>
    </row>
    <row r="264" spans="111:111" x14ac:dyDescent="0.15">
      <c r="DG264" s="81"/>
    </row>
    <row r="265" spans="111:111" x14ac:dyDescent="0.15">
      <c r="DG265" s="81"/>
    </row>
    <row r="266" spans="111:111" x14ac:dyDescent="0.15">
      <c r="DG266" s="81"/>
    </row>
    <row r="267" spans="111:111" x14ac:dyDescent="0.15">
      <c r="DG267" s="81"/>
    </row>
    <row r="268" spans="111:111" x14ac:dyDescent="0.15">
      <c r="DG268" s="81"/>
    </row>
    <row r="269" spans="111:111" x14ac:dyDescent="0.15">
      <c r="DG269" s="81"/>
    </row>
    <row r="270" spans="111:111" x14ac:dyDescent="0.15">
      <c r="DG270" s="81"/>
    </row>
    <row r="271" spans="111:111" x14ac:dyDescent="0.15">
      <c r="DG271" s="81"/>
    </row>
  </sheetData>
  <mergeCells count="36">
    <mergeCell ref="R39:T39"/>
    <mergeCell ref="C39:E39"/>
    <mergeCell ref="F39:H39"/>
    <mergeCell ref="I39:K39"/>
    <mergeCell ref="L39:N39"/>
    <mergeCell ref="O39:Q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DA39:DC39"/>
    <mergeCell ref="CO38:CZ38"/>
    <mergeCell ref="CI39:CK39"/>
    <mergeCell ref="CO39:CQ39"/>
    <mergeCell ref="CR39:CT39"/>
    <mergeCell ref="CU39:CW39"/>
    <mergeCell ref="CX39:CZ39"/>
    <mergeCell ref="CL39:CN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3102"/>
  <sheetViews>
    <sheetView workbookViewId="0">
      <pane ySplit="2" topLeftCell="A1531" activePane="bottomLeft" state="frozen"/>
      <selection pane="bottomLeft" activeCell="R1557" sqref="R1557"/>
    </sheetView>
  </sheetViews>
  <sheetFormatPr baseColWidth="10" defaultColWidth="11" defaultRowHeight="13" x14ac:dyDescent="0.15"/>
  <cols>
    <col min="1" max="1" width="8.1640625" style="50" customWidth="1"/>
    <col min="2" max="2" width="5" style="50" bestFit="1" customWidth="1"/>
    <col min="3" max="3" width="4.6640625" style="50" bestFit="1" customWidth="1"/>
    <col min="4" max="4" width="19.1640625" style="50" bestFit="1" customWidth="1"/>
    <col min="5" max="6" width="8" style="50" bestFit="1" customWidth="1"/>
    <col min="7" max="7" width="4.6640625" style="50" bestFit="1" customWidth="1"/>
    <col min="8" max="8" width="27.33203125" style="50" bestFit="1" customWidth="1"/>
    <col min="9" max="10" width="6.6640625" style="50" customWidth="1"/>
    <col min="11" max="11" width="4.6640625" style="50" bestFit="1" customWidth="1"/>
    <col min="12" max="12" width="6.6640625" style="50" bestFit="1" customWidth="1"/>
    <col min="13" max="13" width="4.6640625" style="50" bestFit="1" customWidth="1"/>
    <col min="14" max="14" width="8.5" style="50" customWidth="1"/>
    <col min="15" max="15" width="8.83203125" style="50" bestFit="1" customWidth="1"/>
    <col min="16" max="17" width="4.6640625" style="50" bestFit="1" customWidth="1"/>
    <col min="18" max="18" width="10.83203125" style="50" bestFit="1" customWidth="1"/>
    <col min="19" max="19" width="4.6640625" style="50" bestFit="1" customWidth="1"/>
    <col min="20" max="20" width="6.6640625" style="50" customWidth="1"/>
    <col min="21" max="23" width="7.5" style="50" customWidth="1"/>
    <col min="24" max="24" width="11.6640625" style="50" customWidth="1"/>
    <col min="25" max="25" width="9.6640625" style="50" customWidth="1"/>
    <col min="26" max="27" width="7.5" style="50" customWidth="1"/>
    <col min="28" max="28" width="10.8320312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 x14ac:dyDescent="0.15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 x14ac:dyDescent="0.15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 x14ac:dyDescent="0.15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 x14ac:dyDescent="0.15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 x14ac:dyDescent="0.15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 x14ac:dyDescent="0.15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 x14ac:dyDescent="0.15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94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 x14ac:dyDescent="0.15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95</v>
      </c>
      <c r="G8" s="50">
        <f>怪物产出!F9</f>
        <v>133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prop,101|8767;prop,102|1233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 x14ac:dyDescent="0.15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96</v>
      </c>
      <c r="G9" s="50">
        <f>怪物产出!F10</f>
        <v>140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prop,101|8667;prop,102|1333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 x14ac:dyDescent="0.15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97</v>
      </c>
      <c r="G10" s="50">
        <f>怪物产出!F11</f>
        <v>145</v>
      </c>
      <c r="H10" s="50" t="str">
        <f>怪物产出!T11</f>
        <v>pack,10008;pack,1223;pack,401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prop,101|8600;prop,102|1400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 x14ac:dyDescent="0.15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98</v>
      </c>
      <c r="G11" s="50">
        <f>怪物产出!F12</f>
        <v>150</v>
      </c>
      <c r="H11" s="50" t="str">
        <f>怪物产出!T12</f>
        <v>pack,10009;pack,1223;pack,401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prop,101|8500;prop,102|1500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 x14ac:dyDescent="0.15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99</v>
      </c>
      <c r="G12" s="50">
        <f>怪物产出!F13</f>
        <v>155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prop,101|8434;prop,102|1566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 x14ac:dyDescent="0.15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100</v>
      </c>
      <c r="G13" s="50">
        <f>怪物产出!F14</f>
        <v>160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prop,101|8334;prop,102|1666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 x14ac:dyDescent="0.15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101</v>
      </c>
      <c r="G14" s="50">
        <f>怪物产出!F15</f>
        <v>165</v>
      </c>
      <c r="H14" s="50" t="str">
        <f>怪物产出!T15</f>
        <v>pack,10012;pack,1224;pack,401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prop,101|8267;prop,102|1733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 x14ac:dyDescent="0.15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102</v>
      </c>
      <c r="G15" s="50">
        <f>怪物产出!F16</f>
        <v>170</v>
      </c>
      <c r="H15" s="50" t="str">
        <f>怪物产出!T16</f>
        <v>pack,10013;pack,1224;pack,401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prop,101|8167;prop,102|1833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 x14ac:dyDescent="0.15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105</v>
      </c>
      <c r="G16" s="50">
        <f>怪物产出!F17</f>
        <v>175</v>
      </c>
      <c r="H16" s="50" t="str">
        <f>怪物产出!T17</f>
        <v>pack,10014;pack,1224;pack,401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prop,101|7934;prop,102|2066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 x14ac:dyDescent="0.15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108</v>
      </c>
      <c r="G17" s="50">
        <f>怪物产出!F18</f>
        <v>180</v>
      </c>
      <c r="H17" s="50" t="str">
        <f>怪物产出!T18</f>
        <v>pack,10015;pack,1224;pack,401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prop,101|7667;prop,102|2333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 x14ac:dyDescent="0.15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108</v>
      </c>
      <c r="G18" s="50">
        <f>怪物产出!F19</f>
        <v>180</v>
      </c>
      <c r="H18" s="50" t="str">
        <f>怪物产出!T19</f>
        <v>pack,10016;pack,1224;pack,401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prop,101|7667;prop,102|2333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 x14ac:dyDescent="0.15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111</v>
      </c>
      <c r="G19" s="50">
        <f>怪物产出!F20</f>
        <v>185</v>
      </c>
      <c r="H19" s="50" t="str">
        <f>怪物产出!T20</f>
        <v>pack,10017;pack,1225;pack,401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prop,101|7434;prop,102|2566</v>
      </c>
      <c r="AM19" s="50">
        <f>宝箱产出!O20</f>
        <v>80017</v>
      </c>
      <c r="AN19" s="50">
        <v>1</v>
      </c>
      <c r="AO19" s="50" t="str">
        <f>宝箱产出!V20</f>
        <v>pack,302|100;pack,303|10;pack,701|140;pack,702|30;coin,670|100;pack,10317|100;pack,10517|100</v>
      </c>
    </row>
    <row r="20" spans="1:41" x14ac:dyDescent="0.15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111</v>
      </c>
      <c r="G20" s="50">
        <f>怪物产出!F21</f>
        <v>185</v>
      </c>
      <c r="H20" s="50" t="str">
        <f>怪物产出!T21</f>
        <v>pack,10018;pack,1225;pack,401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prop,101|7434;prop,102|2566</v>
      </c>
      <c r="AM20" s="50">
        <f>宝箱产出!O21</f>
        <v>80018</v>
      </c>
      <c r="AN20" s="50">
        <v>1</v>
      </c>
      <c r="AO20" s="50" t="str">
        <f>宝箱产出!V21</f>
        <v>pack,302|100;pack,303|10;pack,701|140;pack,702|30;coin,680|100;pack,10318|100;pack,10518|100</v>
      </c>
    </row>
    <row r="21" spans="1:41" x14ac:dyDescent="0.15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114</v>
      </c>
      <c r="G21" s="50">
        <f>怪物产出!F22</f>
        <v>190</v>
      </c>
      <c r="H21" s="50" t="str">
        <f>怪物产出!T22</f>
        <v>pack,10019;pack,1225;pack,401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prop,101|7167;prop,102|2833</v>
      </c>
      <c r="AM21" s="50">
        <f>宝箱产出!O22</f>
        <v>80019</v>
      </c>
      <c r="AN21" s="50">
        <v>1</v>
      </c>
      <c r="AO21" s="50" t="str">
        <f>宝箱产出!V22</f>
        <v>pack,302|100;pack,303|10;pack,701|140;pack,702|30;coin,690|100;pack,10319|100;pack,10519|100</v>
      </c>
    </row>
    <row r="22" spans="1:41" x14ac:dyDescent="0.15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114</v>
      </c>
      <c r="G22" s="50">
        <f>怪物产出!F23</f>
        <v>190</v>
      </c>
      <c r="H22" s="50" t="str">
        <f>怪物产出!T23</f>
        <v>pack,10020;pack,1225;pack,401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prop,101|7167;prop,102|2833</v>
      </c>
      <c r="AM22" s="50">
        <f>宝箱产出!O23</f>
        <v>80020</v>
      </c>
      <c r="AN22" s="50">
        <v>1</v>
      </c>
      <c r="AO22" s="50" t="str">
        <f>宝箱产出!V23</f>
        <v>pack,302|100;pack,303|10;pack,701|140;pack,702|30;coin,700|100;pack,10320|100;pack,10520|100</v>
      </c>
    </row>
    <row r="23" spans="1:41" x14ac:dyDescent="0.15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117</v>
      </c>
      <c r="G23" s="50">
        <f>怪物产出!F24</f>
        <v>195</v>
      </c>
      <c r="H23" s="50" t="str">
        <f>怪物产出!T24</f>
        <v>pack,10021;pack,1225;pack,401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prop,101|6934;prop,102|3066</v>
      </c>
      <c r="AM23" s="50">
        <f>宝箱产出!O24</f>
        <v>80021</v>
      </c>
      <c r="AN23" s="50">
        <v>1</v>
      </c>
      <c r="AO23" s="50" t="str">
        <f>宝箱产出!V24</f>
        <v>pack,302|100;pack,303|10;pack,701|140;pack,702|30;coin,710|100;pack,10321|100;pack,10521|100</v>
      </c>
    </row>
    <row r="24" spans="1:41" x14ac:dyDescent="0.15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117</v>
      </c>
      <c r="G24" s="50">
        <f>怪物产出!F25</f>
        <v>195</v>
      </c>
      <c r="H24" s="50" t="str">
        <f>怪物产出!T25</f>
        <v>pack,10022;pack,1225;pack,401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prop,101|6934;prop,102|3066</v>
      </c>
      <c r="AM24" s="50">
        <f>宝箱产出!O25</f>
        <v>80022</v>
      </c>
      <c r="AN24" s="50">
        <v>1</v>
      </c>
      <c r="AO24" s="50" t="str">
        <f>宝箱产出!V25</f>
        <v>pack,302|100;pack,303|10;pack,701|140;pack,702|30;coin,720|100;pack,10322|100;pack,10522|100</v>
      </c>
    </row>
    <row r="25" spans="1:41" x14ac:dyDescent="0.15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120</v>
      </c>
      <c r="G25" s="50">
        <f>怪物产出!F26</f>
        <v>200</v>
      </c>
      <c r="H25" s="50" t="str">
        <f>怪物产出!T26</f>
        <v>pack,10023;pack,1225;pack,401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prop,101|6667;prop,102|3333</v>
      </c>
      <c r="AM25" s="50">
        <f>宝箱产出!O26</f>
        <v>80023</v>
      </c>
      <c r="AN25" s="50">
        <v>1</v>
      </c>
      <c r="AO25" s="50" t="str">
        <f>宝箱产出!V26</f>
        <v>pack,302|100;pack,303|10;pack,701|140;pack,702|30;coin,730|100;pack,10323|100;pack,10523|100</v>
      </c>
    </row>
    <row r="26" spans="1:41" x14ac:dyDescent="0.15">
      <c r="A26" s="51" t="s">
        <v>335</v>
      </c>
      <c r="B26" s="52">
        <v>24</v>
      </c>
      <c r="C26" s="52">
        <v>1</v>
      </c>
      <c r="D26" s="50" t="str">
        <f>怪物产出!W27</f>
        <v>item,101;item,102;item,200</v>
      </c>
      <c r="E26" s="50">
        <f>产出设定!$C$20</f>
        <v>50</v>
      </c>
      <c r="F26" s="50">
        <f>怪物产出!E27</f>
        <v>123</v>
      </c>
      <c r="G26" s="50">
        <f>怪物产出!F27</f>
        <v>205</v>
      </c>
      <c r="H26" s="50" t="str">
        <f>怪物产出!T27</f>
        <v>pack,10024;pack,1226;pack,401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prop,101|6434;prop,102|3566</v>
      </c>
      <c r="AM26" s="50">
        <f>宝箱产出!O27</f>
        <v>80024</v>
      </c>
      <c r="AN26" s="50">
        <v>1</v>
      </c>
      <c r="AO26" s="50" t="str">
        <f>宝箱产出!V27</f>
        <v>pack,302|100;pack,303|10;pack,701|140;pack,702|30;coin,740|100;pack,10324|100;pack,10524|100</v>
      </c>
    </row>
    <row r="27" spans="1:41" x14ac:dyDescent="0.15">
      <c r="A27" s="51" t="s">
        <v>336</v>
      </c>
      <c r="B27" s="52">
        <v>25</v>
      </c>
      <c r="C27" s="52">
        <v>1</v>
      </c>
      <c r="D27" s="50" t="str">
        <f>怪物产出!W28</f>
        <v>item,101;item,102;item,200</v>
      </c>
      <c r="E27" s="50">
        <f>产出设定!$C$20</f>
        <v>50</v>
      </c>
      <c r="F27" s="50">
        <f>怪物产出!E28</f>
        <v>126</v>
      </c>
      <c r="G27" s="50">
        <f>怪物产出!F28</f>
        <v>210</v>
      </c>
      <c r="H27" s="50" t="str">
        <f>怪物产出!T28</f>
        <v>pack,10025;pack,1226;pack,401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prop,101|6167;prop,102|3833</v>
      </c>
      <c r="AM27" s="50">
        <f>宝箱产出!O28</f>
        <v>80025</v>
      </c>
      <c r="AN27" s="50">
        <v>1</v>
      </c>
      <c r="AO27" s="50" t="str">
        <f>宝箱产出!V28</f>
        <v>pack,302|100;pack,303|10;pack,701|140;pack,702|30;coin,750|100;pack,10325|100;pack,10525|100</v>
      </c>
    </row>
    <row r="28" spans="1:41" x14ac:dyDescent="0.15">
      <c r="A28" s="51" t="s">
        <v>337</v>
      </c>
      <c r="B28" s="52">
        <v>26</v>
      </c>
      <c r="C28" s="52">
        <v>1</v>
      </c>
      <c r="D28" s="50" t="str">
        <f>怪物产出!W29</f>
        <v>item,101;item,102;item,200</v>
      </c>
      <c r="E28" s="50">
        <f>产出设定!$C$20</f>
        <v>50</v>
      </c>
      <c r="F28" s="50">
        <f>怪物产出!E29</f>
        <v>129</v>
      </c>
      <c r="G28" s="50">
        <f>怪物产出!F29</f>
        <v>215</v>
      </c>
      <c r="H28" s="50" t="str">
        <f>怪物产出!T29</f>
        <v>pack,10026;pack,1226;pack,401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prop,101|5934;prop,102|4066</v>
      </c>
      <c r="AM28" s="50">
        <f>宝箱产出!O29</f>
        <v>80026</v>
      </c>
      <c r="AN28" s="50">
        <v>1</v>
      </c>
      <c r="AO28" s="50" t="str">
        <f>宝箱产出!V29</f>
        <v>pack,302|100;pack,303|10;pack,701|140;pack,702|30;coin,760|100;pack,10326|100;pack,10526|100</v>
      </c>
    </row>
    <row r="29" spans="1:41" x14ac:dyDescent="0.15">
      <c r="A29" s="51" t="s">
        <v>338</v>
      </c>
      <c r="B29" s="52">
        <v>27</v>
      </c>
      <c r="C29" s="52">
        <v>1</v>
      </c>
      <c r="D29" s="50" t="str">
        <f>怪物产出!W30</f>
        <v>item,101;item,102;item,200</v>
      </c>
      <c r="E29" s="50">
        <f>产出设定!$C$20</f>
        <v>50</v>
      </c>
      <c r="F29" s="50">
        <f>怪物产出!E30</f>
        <v>129</v>
      </c>
      <c r="G29" s="50">
        <f>怪物产出!F30</f>
        <v>215</v>
      </c>
      <c r="H29" s="50" t="str">
        <f>怪物产出!T30</f>
        <v>pack,10027;pack,1226;pack,401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prop,101|5934;prop,102|4066</v>
      </c>
      <c r="AM29" s="50">
        <f>宝箱产出!O30</f>
        <v>80027</v>
      </c>
      <c r="AN29" s="50">
        <v>1</v>
      </c>
      <c r="AO29" s="50" t="str">
        <f>宝箱产出!V30</f>
        <v>pack,302|100;pack,303|10;pack,701|140;pack,702|30;coin,770|100;pack,10327|100;pack,10527|100</v>
      </c>
    </row>
    <row r="30" spans="1:41" x14ac:dyDescent="0.15">
      <c r="A30" s="51" t="s">
        <v>339</v>
      </c>
      <c r="B30" s="52">
        <v>28</v>
      </c>
      <c r="C30" s="52">
        <v>1</v>
      </c>
      <c r="D30" s="50" t="str">
        <f>怪物产出!W31</f>
        <v>item,101;item,102;item,200</v>
      </c>
      <c r="E30" s="50">
        <f>产出设定!$C$20</f>
        <v>50</v>
      </c>
      <c r="F30" s="50">
        <f>怪物产出!E31</f>
        <v>132</v>
      </c>
      <c r="G30" s="50">
        <f>怪物产出!F31</f>
        <v>220</v>
      </c>
      <c r="H30" s="50" t="str">
        <f>怪物产出!T31</f>
        <v>pack,10028;pack,1226;pack,401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prop,101|5667;prop,102|4333</v>
      </c>
      <c r="AM30" s="50">
        <f>宝箱产出!O31</f>
        <v>80028</v>
      </c>
      <c r="AN30" s="50">
        <v>1</v>
      </c>
      <c r="AO30" s="50" t="str">
        <f>宝箱产出!V31</f>
        <v>pack,302|100;pack,303|10;pack,701|140;pack,702|30;coin,780|100;pack,10328|100;pack,10528|100</v>
      </c>
    </row>
    <row r="31" spans="1:41" x14ac:dyDescent="0.15">
      <c r="A31" s="51" t="s">
        <v>340</v>
      </c>
      <c r="B31" s="52">
        <v>29</v>
      </c>
      <c r="C31" s="52">
        <v>1</v>
      </c>
      <c r="D31" s="50" t="str">
        <f>怪物产出!W32</f>
        <v>item,101;item,102;item,200</v>
      </c>
      <c r="E31" s="50">
        <f>产出设定!$C$20</f>
        <v>50</v>
      </c>
      <c r="F31" s="50">
        <f>怪物产出!E32</f>
        <v>132</v>
      </c>
      <c r="G31" s="50">
        <f>怪物产出!F32</f>
        <v>220</v>
      </c>
      <c r="H31" s="50" t="str">
        <f>怪物产出!T32</f>
        <v>pack,10029;pack,1226;pack,401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prop,101|5667;prop,102|4333</v>
      </c>
      <c r="AM31" s="50">
        <f>宝箱产出!O32</f>
        <v>80029</v>
      </c>
      <c r="AN31" s="50">
        <v>1</v>
      </c>
      <c r="AO31" s="50" t="str">
        <f>宝箱产出!V32</f>
        <v>pack,302|100;pack,303|10;pack,701|140;pack,702|30;coin,790|100;pack,10329|100;pack,10529|100</v>
      </c>
    </row>
    <row r="32" spans="1:41" x14ac:dyDescent="0.15">
      <c r="A32" s="51" t="s">
        <v>341</v>
      </c>
      <c r="B32" s="52">
        <v>30</v>
      </c>
      <c r="C32" s="52">
        <v>1</v>
      </c>
      <c r="D32" s="50" t="str">
        <f>怪物产出!W33</f>
        <v>item,101;item,102;item,200</v>
      </c>
      <c r="E32" s="50">
        <f>产出设定!$C$20</f>
        <v>50</v>
      </c>
      <c r="F32" s="50">
        <f>怪物产出!E33</f>
        <v>136</v>
      </c>
      <c r="G32" s="50">
        <f>怪物产出!F33</f>
        <v>227</v>
      </c>
      <c r="H32" s="50" t="str">
        <f>怪物产出!T33</f>
        <v>pack,10030;pack,1227;pack,401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prop,101|5334;prop,102|4666</v>
      </c>
      <c r="AM32" s="50">
        <f>宝箱产出!O33</f>
        <v>80030</v>
      </c>
      <c r="AN32" s="50">
        <v>1</v>
      </c>
      <c r="AO32" s="50" t="str">
        <f>宝箱产出!V33</f>
        <v>pack,302|100;pack,303|10;pack,701|140;pack,702|30;coin,800|100;pack,10330|100;pack,10530|100</v>
      </c>
    </row>
    <row r="33" spans="1:41" x14ac:dyDescent="0.15">
      <c r="A33" s="51" t="s">
        <v>342</v>
      </c>
      <c r="B33" s="52">
        <v>31</v>
      </c>
      <c r="C33" s="52">
        <v>1</v>
      </c>
      <c r="D33" s="50" t="str">
        <f>怪物产出!W34</f>
        <v>item,101;item,102;item,200</v>
      </c>
      <c r="E33" s="50">
        <f>产出设定!$C$20</f>
        <v>50</v>
      </c>
      <c r="F33" s="50">
        <f>怪物产出!E34</f>
        <v>136</v>
      </c>
      <c r="G33" s="50">
        <f>怪物产出!F34</f>
        <v>227</v>
      </c>
      <c r="H33" s="50" t="str">
        <f>怪物产出!T34</f>
        <v>pack,10031;pack,1227;pack,401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prop,101|5334;prop,102|4666</v>
      </c>
      <c r="AM33" s="50">
        <f>宝箱产出!O34</f>
        <v>80031</v>
      </c>
      <c r="AN33" s="50">
        <v>1</v>
      </c>
      <c r="AO33" s="50" t="str">
        <f>宝箱产出!V34</f>
        <v>pack,302|100;pack,303|10;pack,701|140;pack,702|30;coin,810|100;pack,10331|100;pack,10531|100</v>
      </c>
    </row>
    <row r="34" spans="1:41" x14ac:dyDescent="0.15">
      <c r="A34" s="51" t="s">
        <v>343</v>
      </c>
      <c r="B34" s="52">
        <v>32</v>
      </c>
      <c r="C34" s="52">
        <v>1</v>
      </c>
      <c r="D34" s="50" t="str">
        <f>怪物产出!W35</f>
        <v>item,101;item,102;item,200</v>
      </c>
      <c r="E34" s="50">
        <f>产出设定!$C$20</f>
        <v>50</v>
      </c>
      <c r="F34" s="50">
        <f>怪物产出!E35</f>
        <v>140</v>
      </c>
      <c r="G34" s="50">
        <f>怪物产出!F35</f>
        <v>233</v>
      </c>
      <c r="H34" s="50" t="str">
        <f>怪物产出!T35</f>
        <v>pack,10032;pack,1227;pack,401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prop,101|5000;prop,102|5000</v>
      </c>
      <c r="AM34" s="50">
        <f>宝箱产出!O35</f>
        <v>80032</v>
      </c>
      <c r="AN34" s="50">
        <v>1</v>
      </c>
      <c r="AO34" s="50" t="str">
        <f>宝箱产出!V35</f>
        <v>pack,302|100;pack,303|10;pack,701|140;pack,702|30;coin,820|100;pack,10332|100;pack,10532|100</v>
      </c>
    </row>
    <row r="35" spans="1:41" x14ac:dyDescent="0.15">
      <c r="A35" s="51" t="s">
        <v>344</v>
      </c>
      <c r="B35" s="52">
        <v>33</v>
      </c>
      <c r="C35" s="52">
        <v>1</v>
      </c>
      <c r="D35" s="50" t="str">
        <f>怪物产出!W36</f>
        <v>item,101;item,102;item,200</v>
      </c>
      <c r="E35" s="50">
        <f>产出设定!$C$20</f>
        <v>50</v>
      </c>
      <c r="F35" s="50">
        <f>怪物产出!E36</f>
        <v>140</v>
      </c>
      <c r="G35" s="50">
        <f>怪物产出!F36</f>
        <v>233</v>
      </c>
      <c r="H35" s="50" t="str">
        <f>怪物产出!T36</f>
        <v>pack,10033;pack,1227;pack,401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prop,101|5000;prop,102|5000</v>
      </c>
      <c r="AM35" s="50">
        <f>宝箱产出!O36</f>
        <v>80033</v>
      </c>
      <c r="AN35" s="50">
        <v>1</v>
      </c>
      <c r="AO35" s="50" t="str">
        <f>宝箱产出!V36</f>
        <v>pack,302|100;pack,303|10;pack,701|140;pack,702|30;coin,830|100;pack,10333|100;pack,10533|100</v>
      </c>
    </row>
    <row r="36" spans="1:41" x14ac:dyDescent="0.15">
      <c r="A36" s="51" t="s">
        <v>345</v>
      </c>
      <c r="B36" s="52">
        <v>34</v>
      </c>
      <c r="C36" s="52">
        <v>1</v>
      </c>
      <c r="D36" s="50" t="str">
        <f>怪物产出!W37</f>
        <v>item,101;item,102;item,200</v>
      </c>
      <c r="E36" s="50">
        <f>产出设定!$C$20</f>
        <v>50</v>
      </c>
      <c r="F36" s="50">
        <f>怪物产出!E37</f>
        <v>144</v>
      </c>
      <c r="G36" s="50">
        <f>怪物产出!F37</f>
        <v>240</v>
      </c>
      <c r="H36" s="50" t="str">
        <f>怪物产出!T37</f>
        <v>pack,10034;pack,1227;pack,401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prop,101|4667;prop,102|5333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 x14ac:dyDescent="0.15">
      <c r="A37" s="51" t="s">
        <v>346</v>
      </c>
      <c r="B37" s="52">
        <v>35</v>
      </c>
      <c r="C37" s="52">
        <v>1</v>
      </c>
      <c r="D37" s="50" t="str">
        <f>怪物产出!W38</f>
        <v>item,101;item,102;item,200</v>
      </c>
      <c r="E37" s="50">
        <f>产出设定!$C$20</f>
        <v>50</v>
      </c>
      <c r="F37" s="50">
        <f>怪物产出!E38</f>
        <v>144</v>
      </c>
      <c r="G37" s="50">
        <f>怪物产出!F38</f>
        <v>240</v>
      </c>
      <c r="H37" s="50" t="str">
        <f>怪物产出!T38</f>
        <v>pack,10035;pack,1227;pack,401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prop,101|4667;prop,102|5333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 x14ac:dyDescent="0.15">
      <c r="A38" s="51" t="s">
        <v>347</v>
      </c>
      <c r="B38" s="52">
        <v>36</v>
      </c>
      <c r="C38" s="52">
        <v>1</v>
      </c>
      <c r="D38" s="50" t="str">
        <f>怪物产出!W39</f>
        <v>item,101;item,102;item,200</v>
      </c>
      <c r="E38" s="50">
        <f>产出设定!$C$20</f>
        <v>50</v>
      </c>
      <c r="F38" s="50">
        <f>怪物产出!E39</f>
        <v>148</v>
      </c>
      <c r="G38" s="50">
        <f>怪物产出!F39</f>
        <v>247</v>
      </c>
      <c r="H38" s="50" t="str">
        <f>怪物产出!T39</f>
        <v>pack,10036;pack,1228;pack,401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prop,101|4334;prop,102|5666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 x14ac:dyDescent="0.15">
      <c r="A39" s="51" t="s">
        <v>348</v>
      </c>
      <c r="B39" s="52">
        <v>37</v>
      </c>
      <c r="C39" s="52">
        <v>1</v>
      </c>
      <c r="D39" s="50" t="str">
        <f>怪物产出!W40</f>
        <v>item,101;item,102;item,200</v>
      </c>
      <c r="E39" s="50">
        <f>产出设定!$C$20</f>
        <v>50</v>
      </c>
      <c r="F39" s="50">
        <f>怪物产出!E40</f>
        <v>148</v>
      </c>
      <c r="G39" s="50">
        <f>怪物产出!F40</f>
        <v>247</v>
      </c>
      <c r="H39" s="50" t="str">
        <f>怪物产出!T40</f>
        <v>pack,10037;pack,1228;pack,401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prop,101|4334;prop,102|5666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 x14ac:dyDescent="0.15">
      <c r="A40" s="51" t="s">
        <v>349</v>
      </c>
      <c r="B40" s="52">
        <v>38</v>
      </c>
      <c r="C40" s="52">
        <v>1</v>
      </c>
      <c r="D40" s="50" t="str">
        <f>怪物产出!W41</f>
        <v>item,101;item,102;item,200</v>
      </c>
      <c r="E40" s="50">
        <f>产出设定!$C$20</f>
        <v>50</v>
      </c>
      <c r="F40" s="50">
        <f>怪物产出!E41</f>
        <v>152</v>
      </c>
      <c r="G40" s="50">
        <f>怪物产出!F41</f>
        <v>253</v>
      </c>
      <c r="H40" s="50" t="str">
        <f>怪物产出!T41</f>
        <v>pack,10038;pack,1228;pack,401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prop,101|4000;prop,102|6000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 x14ac:dyDescent="0.15">
      <c r="A41" s="51" t="s">
        <v>350</v>
      </c>
      <c r="B41" s="52">
        <v>39</v>
      </c>
      <c r="C41" s="52">
        <v>1</v>
      </c>
      <c r="D41" s="50" t="str">
        <f>怪物产出!W42</f>
        <v>item,101;item,102;item,200</v>
      </c>
      <c r="E41" s="50">
        <f>产出设定!$C$20</f>
        <v>50</v>
      </c>
      <c r="F41" s="50">
        <f>怪物产出!E42</f>
        <v>152</v>
      </c>
      <c r="G41" s="50">
        <f>怪物产出!F42</f>
        <v>253</v>
      </c>
      <c r="H41" s="50" t="str">
        <f>怪物产出!T42</f>
        <v>pack,10039;pack,1228;pack,401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prop,101|4000;prop,102|6000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 x14ac:dyDescent="0.15">
      <c r="A42" s="51" t="s">
        <v>351</v>
      </c>
      <c r="B42" s="52">
        <v>40</v>
      </c>
      <c r="C42" s="52">
        <v>1</v>
      </c>
      <c r="D42" s="50" t="str">
        <f>怪物产出!W43</f>
        <v>item,101;item,102;item,200</v>
      </c>
      <c r="E42" s="50">
        <f>产出设定!$C$20</f>
        <v>50</v>
      </c>
      <c r="F42" s="50">
        <f>怪物产出!E43</f>
        <v>152</v>
      </c>
      <c r="G42" s="50">
        <f>怪物产出!F43</f>
        <v>253</v>
      </c>
      <c r="H42" s="50" t="str">
        <f>怪物产出!T43</f>
        <v>pack,10040;pack,1228;pack,401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prop,101|4000;prop,102|6000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 x14ac:dyDescent="0.15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156</v>
      </c>
      <c r="G43" s="50">
        <f>怪物产出!F44</f>
        <v>260</v>
      </c>
      <c r="H43" s="50" t="str">
        <f>怪物产出!T44</f>
        <v>pack,10041;pack,1228;pack,401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prop,101|3667;prop,102|6333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 x14ac:dyDescent="0.15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160</v>
      </c>
      <c r="G44" s="50">
        <f>怪物产出!F45</f>
        <v>267</v>
      </c>
      <c r="H44" s="50" t="str">
        <f>怪物产出!T45</f>
        <v>pack,10042;pack,1229;pack,401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500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prop,101|3334;prop,102|6666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 x14ac:dyDescent="0.15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164</v>
      </c>
      <c r="G45" s="50">
        <f>怪物产出!F46</f>
        <v>273</v>
      </c>
      <c r="H45" s="50" t="str">
        <f>怪物产出!T46</f>
        <v>pack,10043;pack,1229;pack,401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500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prop,101|3000;prop,102|7000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 x14ac:dyDescent="0.15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164</v>
      </c>
      <c r="G46" s="50">
        <f>怪物产出!F47</f>
        <v>273</v>
      </c>
      <c r="H46" s="50" t="str">
        <f>怪物产出!T47</f>
        <v>pack,10044;pack,1229;pack,401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500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prop,101|3000;prop,102|7000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 x14ac:dyDescent="0.15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168</v>
      </c>
      <c r="G47" s="50">
        <f>怪物产出!F48</f>
        <v>280</v>
      </c>
      <c r="H47" s="50" t="str">
        <f>怪物产出!T48</f>
        <v>pack,10045;pack,1229;pack,401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500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prop,101|2667;prop,102|7333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 x14ac:dyDescent="0.15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168</v>
      </c>
      <c r="G48" s="50">
        <f>怪物产出!F49</f>
        <v>280</v>
      </c>
      <c r="H48" s="50" t="str">
        <f>怪物产出!T49</f>
        <v>pack,10046;pack,1229;pack,401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500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prop,101|2667;prop,102|7333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 x14ac:dyDescent="0.15">
      <c r="A49" s="51" t="s">
        <v>358</v>
      </c>
      <c r="B49" s="52">
        <v>47</v>
      </c>
      <c r="C49" s="52">
        <v>1</v>
      </c>
      <c r="D49" s="50" t="str">
        <f>怪物产出!W50</f>
        <v>item,102;item,200</v>
      </c>
      <c r="E49" s="50">
        <f>产出设定!$C$20</f>
        <v>50</v>
      </c>
      <c r="F49" s="50">
        <f>怪物产出!E50</f>
        <v>172</v>
      </c>
      <c r="G49" s="50">
        <f>怪物产出!F50</f>
        <v>287</v>
      </c>
      <c r="H49" s="50" t="str">
        <f>怪物产出!T50</f>
        <v>pack,10047;pack,1230;pack,401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1500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prop,101|2334;prop,102|7666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 x14ac:dyDescent="0.15">
      <c r="A50" s="51" t="s">
        <v>359</v>
      </c>
      <c r="B50" s="52">
        <v>48</v>
      </c>
      <c r="C50" s="52">
        <v>1</v>
      </c>
      <c r="D50" s="50" t="str">
        <f>怪物产出!W51</f>
        <v>item,102;item,200</v>
      </c>
      <c r="E50" s="50">
        <f>产出设定!$C$20</f>
        <v>50</v>
      </c>
      <c r="F50" s="50">
        <f>怪物产出!E51</f>
        <v>172</v>
      </c>
      <c r="G50" s="50">
        <f>怪物产出!F51</f>
        <v>287</v>
      </c>
      <c r="H50" s="50" t="str">
        <f>怪物产出!T51</f>
        <v>pack,10048;pack,1230;pack,401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1500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prop,101|2334;prop,102|7666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 x14ac:dyDescent="0.15">
      <c r="A51" s="51" t="s">
        <v>360</v>
      </c>
      <c r="B51" s="52">
        <v>49</v>
      </c>
      <c r="C51" s="52">
        <v>1</v>
      </c>
      <c r="D51" s="50" t="str">
        <f>怪物产出!W52</f>
        <v>item,102;item,200</v>
      </c>
      <c r="E51" s="50">
        <f>产出设定!$C$20</f>
        <v>50</v>
      </c>
      <c r="F51" s="50">
        <f>怪物产出!E52</f>
        <v>176</v>
      </c>
      <c r="G51" s="50">
        <f>怪物产出!F52</f>
        <v>293</v>
      </c>
      <c r="H51" s="50" t="str">
        <f>怪物产出!T52</f>
        <v>pack,10049;pack,1230;pack,401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1500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prop,101|2000;prop,102|8000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 x14ac:dyDescent="0.15">
      <c r="A52" s="51" t="s">
        <v>361</v>
      </c>
      <c r="B52" s="52">
        <v>50</v>
      </c>
      <c r="C52" s="52">
        <v>1</v>
      </c>
      <c r="D52" s="50" t="str">
        <f>怪物产出!W53</f>
        <v>item,102;item,200</v>
      </c>
      <c r="E52" s="50">
        <f>产出设定!$C$20</f>
        <v>50</v>
      </c>
      <c r="F52" s="50">
        <f>怪物产出!E53</f>
        <v>176</v>
      </c>
      <c r="G52" s="50">
        <f>怪物产出!F53</f>
        <v>293</v>
      </c>
      <c r="H52" s="50" t="str">
        <f>怪物产出!T53</f>
        <v>pack,10050;pack,1230;pack,401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1500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prop,101|2000;prop,102|8000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 x14ac:dyDescent="0.15">
      <c r="A53" s="51" t="s">
        <v>362</v>
      </c>
      <c r="B53" s="52">
        <v>51</v>
      </c>
      <c r="C53" s="52">
        <v>1</v>
      </c>
      <c r="D53" s="50" t="str">
        <f>怪物产出!W54</f>
        <v>item,102;item,200</v>
      </c>
      <c r="E53" s="50">
        <f>产出设定!$C$20</f>
        <v>50</v>
      </c>
      <c r="F53" s="50">
        <f>怪物产出!E54</f>
        <v>180</v>
      </c>
      <c r="G53" s="50">
        <f>怪物产出!F54</f>
        <v>300</v>
      </c>
      <c r="H53" s="50" t="str">
        <f>怪物产出!T54</f>
        <v>pack,10051;pack,1230;pack,401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1500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prop,101|1667;prop,102|8333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 x14ac:dyDescent="0.15">
      <c r="A54" s="51" t="s">
        <v>363</v>
      </c>
      <c r="B54" s="52">
        <v>52</v>
      </c>
      <c r="C54" s="52">
        <v>1</v>
      </c>
      <c r="D54" s="50" t="str">
        <f>怪物产出!W55</f>
        <v>item,102;item,200</v>
      </c>
      <c r="E54" s="50">
        <f>产出设定!$C$20</f>
        <v>50</v>
      </c>
      <c r="F54" s="50">
        <f>怪物产出!E55</f>
        <v>180</v>
      </c>
      <c r="G54" s="50">
        <f>怪物产出!F55</f>
        <v>300</v>
      </c>
      <c r="H54" s="50" t="str">
        <f>怪物产出!T55</f>
        <v>pack,10052;pack,1230;pack,401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1500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prop,101|1667;prop,102|8333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 x14ac:dyDescent="0.15">
      <c r="A55" s="51" t="s">
        <v>364</v>
      </c>
      <c r="B55" s="52">
        <v>53</v>
      </c>
      <c r="C55" s="52">
        <v>1</v>
      </c>
      <c r="D55" s="50" t="str">
        <f>怪物产出!W56</f>
        <v>item,102;item,200</v>
      </c>
      <c r="E55" s="50">
        <f>产出设定!$C$20</f>
        <v>50</v>
      </c>
      <c r="F55" s="50">
        <f>怪物产出!E56</f>
        <v>180</v>
      </c>
      <c r="G55" s="50">
        <f>怪物产出!F56</f>
        <v>300</v>
      </c>
      <c r="H55" s="50" t="str">
        <f>怪物产出!T56</f>
        <v>pack,10053;pack,1230;pack,401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1500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prop,101|1667;prop,102|8333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 x14ac:dyDescent="0.15">
      <c r="A56" s="51" t="s">
        <v>365</v>
      </c>
      <c r="B56" s="52">
        <v>54</v>
      </c>
      <c r="C56" s="52">
        <v>1</v>
      </c>
      <c r="D56" s="50" t="str">
        <f>怪物产出!W57</f>
        <v>item,102;item,200</v>
      </c>
      <c r="E56" s="50">
        <f>产出设定!$C$20</f>
        <v>50</v>
      </c>
      <c r="F56" s="50">
        <f>怪物产出!E57</f>
        <v>186</v>
      </c>
      <c r="G56" s="50">
        <f>怪物产出!F57</f>
        <v>310</v>
      </c>
      <c r="H56" s="50" t="str">
        <f>怪物产出!T57</f>
        <v>pack,10054;pack,1231;pack,401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1500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prop,101|1167;prop,102|8833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 x14ac:dyDescent="0.15">
      <c r="A57" s="51" t="s">
        <v>366</v>
      </c>
      <c r="B57" s="52">
        <v>55</v>
      </c>
      <c r="C57" s="52">
        <v>1</v>
      </c>
      <c r="D57" s="50" t="str">
        <f>怪物产出!W58</f>
        <v>item,102;item,200</v>
      </c>
      <c r="E57" s="50">
        <f>产出设定!$C$20</f>
        <v>50</v>
      </c>
      <c r="F57" s="50">
        <f>怪物产出!E58</f>
        <v>186</v>
      </c>
      <c r="G57" s="50">
        <f>怪物产出!F58</f>
        <v>310</v>
      </c>
      <c r="H57" s="50" t="str">
        <f>怪物产出!T58</f>
        <v>pack,10055;pack,1231;pack,401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1500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prop,101|1167;prop,102|8833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 x14ac:dyDescent="0.15">
      <c r="A58" s="51" t="s">
        <v>367</v>
      </c>
      <c r="B58" s="52">
        <v>56</v>
      </c>
      <c r="C58" s="52">
        <v>1</v>
      </c>
      <c r="D58" s="50" t="str">
        <f>怪物产出!W59</f>
        <v>item,102;item,200</v>
      </c>
      <c r="E58" s="50">
        <f>产出设定!$C$20</f>
        <v>50</v>
      </c>
      <c r="F58" s="50">
        <f>怪物产出!E59</f>
        <v>186</v>
      </c>
      <c r="G58" s="50">
        <f>怪物产出!F59</f>
        <v>310</v>
      </c>
      <c r="H58" s="50" t="str">
        <f>怪物产出!T59</f>
        <v>pack,10056;pack,1231;pack,401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1500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prop,101|1167;prop,102|8833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 x14ac:dyDescent="0.15">
      <c r="A59" s="51" t="s">
        <v>368</v>
      </c>
      <c r="B59" s="52">
        <v>57</v>
      </c>
      <c r="C59" s="52">
        <v>1</v>
      </c>
      <c r="D59" s="50" t="str">
        <f>怪物产出!W60</f>
        <v>item,102;item,200</v>
      </c>
      <c r="E59" s="50">
        <f>产出设定!$C$20</f>
        <v>50</v>
      </c>
      <c r="F59" s="50">
        <f>怪物产出!E60</f>
        <v>192</v>
      </c>
      <c r="G59" s="50">
        <f>怪物产出!F60</f>
        <v>320</v>
      </c>
      <c r="H59" s="50" t="str">
        <f>怪物产出!T60</f>
        <v>pack,10057;pack,1231;pack,401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1500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prop,101|667;prop,102|9333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 x14ac:dyDescent="0.15">
      <c r="A60" s="51" t="s">
        <v>369</v>
      </c>
      <c r="B60" s="52">
        <v>58</v>
      </c>
      <c r="C60" s="52">
        <v>1</v>
      </c>
      <c r="D60" s="50" t="str">
        <f>怪物产出!W61</f>
        <v>item,102;item,200</v>
      </c>
      <c r="E60" s="50">
        <f>产出设定!$C$20</f>
        <v>50</v>
      </c>
      <c r="F60" s="50">
        <f>怪物产出!E61</f>
        <v>192</v>
      </c>
      <c r="G60" s="50">
        <f>怪物产出!F61</f>
        <v>320</v>
      </c>
      <c r="H60" s="50" t="str">
        <f>怪物产出!T61</f>
        <v>pack,10058;pack,1231;pack,401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1500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prop,101|667;prop,102|9333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 x14ac:dyDescent="0.15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192</v>
      </c>
      <c r="G61" s="50">
        <f>怪物产出!F62</f>
        <v>320</v>
      </c>
      <c r="H61" s="50" t="str">
        <f>怪物产出!T62</f>
        <v>pack,10059;pack,1231;pack,401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1500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prop,101|667;prop,102|9333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 x14ac:dyDescent="0.15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195</v>
      </c>
      <c r="G62" s="50">
        <f>怪物产出!F63</f>
        <v>325</v>
      </c>
      <c r="H62" s="50" t="str">
        <f>怪物产出!T63</f>
        <v>pack,10060;pack,1232;pack,401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2000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prop,101|434;prop,102|9566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 x14ac:dyDescent="0.15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195</v>
      </c>
      <c r="G63" s="50">
        <f>怪物产出!F64</f>
        <v>325</v>
      </c>
      <c r="H63" s="50" t="str">
        <f>怪物产出!T64</f>
        <v>pack,10061;pack,1232;pack,401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2000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prop,101|434;prop,102|9566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 x14ac:dyDescent="0.15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195</v>
      </c>
      <c r="G64" s="50">
        <f>怪物产出!F65</f>
        <v>325</v>
      </c>
      <c r="H64" s="50" t="str">
        <f>怪物产出!T65</f>
        <v>pack,10062;pack,1232;pack,401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2000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prop,101|434;prop,102|9566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 x14ac:dyDescent="0.15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198</v>
      </c>
      <c r="G65" s="50">
        <f>怪物产出!F66</f>
        <v>330</v>
      </c>
      <c r="H65" s="50" t="str">
        <f>怪物产出!T66</f>
        <v>pack,10063;pack,1232;pack,401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2000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prop,101|167;prop,102|9833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 x14ac:dyDescent="0.15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198</v>
      </c>
      <c r="G66" s="50">
        <f>怪物产出!F67</f>
        <v>330</v>
      </c>
      <c r="H66" s="50" t="str">
        <f>怪物产出!T67</f>
        <v>pack,10064;pack,1232;pack,401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2000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prop,101|167;prop,102|9833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 x14ac:dyDescent="0.15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198</v>
      </c>
      <c r="G67" s="50">
        <f>怪物产出!F68</f>
        <v>330</v>
      </c>
      <c r="H67" s="50" t="str">
        <f>怪物产出!T68</f>
        <v>pack,10065;pack,1232;pack,401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2000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prop,101|167;prop,102|9833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 x14ac:dyDescent="0.15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201</v>
      </c>
      <c r="G68" s="50">
        <f>怪物产出!F69</f>
        <v>335</v>
      </c>
      <c r="H68" s="50" t="str">
        <f>怪物产出!T69</f>
        <v>pack,10066;pack,1232;pack,401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2000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prop,102|9960;prop,103|40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 x14ac:dyDescent="0.15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201</v>
      </c>
      <c r="G69" s="50">
        <f>怪物产出!F70</f>
        <v>335</v>
      </c>
      <c r="H69" s="50" t="str">
        <f>怪物产出!T70</f>
        <v>pack,10067;pack,1232;pack,401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2000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prop,102|9960;prop,103|40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 x14ac:dyDescent="0.15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201</v>
      </c>
      <c r="G70" s="50">
        <f>怪物产出!F71</f>
        <v>335</v>
      </c>
      <c r="H70" s="50" t="str">
        <f>怪物产出!T71</f>
        <v>pack,10068;pack,1232;pack,401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2000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prop,102|9960;prop,103|40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 x14ac:dyDescent="0.15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204</v>
      </c>
      <c r="G71" s="50">
        <f>怪物产出!F72</f>
        <v>340</v>
      </c>
      <c r="H71" s="50" t="str">
        <f>怪物产出!T72</f>
        <v>pack,10069;pack,1232;pack,401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2000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prop,102|9800;prop,103|200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 x14ac:dyDescent="0.15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204</v>
      </c>
      <c r="G72" s="50">
        <f>怪物产出!F73</f>
        <v>340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2000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prop,102|9800;prop,103|200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 x14ac:dyDescent="0.15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204</v>
      </c>
      <c r="G73" s="50">
        <f>怪物产出!F74</f>
        <v>340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2000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prop,102|9800;prop,103|200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 x14ac:dyDescent="0.15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207</v>
      </c>
      <c r="G74" s="50">
        <f>怪物产出!F75</f>
        <v>345</v>
      </c>
      <c r="H74" s="50" t="str">
        <f>怪物产出!T75</f>
        <v>pack,10072;pack,1233;pack,401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2000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prop,102|9660;prop,103|340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 x14ac:dyDescent="0.15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207</v>
      </c>
      <c r="G75" s="50">
        <f>怪物产出!F76</f>
        <v>345</v>
      </c>
      <c r="H75" s="50" t="str">
        <f>怪物产出!T76</f>
        <v>pack,10073;pack,1233;pack,401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2000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prop,102|9660;prop,103|340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 x14ac:dyDescent="0.15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207</v>
      </c>
      <c r="G76" s="50">
        <f>怪物产出!F77</f>
        <v>345</v>
      </c>
      <c r="H76" s="50" t="str">
        <f>怪物产出!T77</f>
        <v>pack,10074;pack,1233;pack,401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2000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prop,102|9660;prop,103|340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 x14ac:dyDescent="0.15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210</v>
      </c>
      <c r="G77" s="50">
        <f>怪物产出!F78</f>
        <v>350</v>
      </c>
      <c r="H77" s="50" t="str">
        <f>怪物产出!T78</f>
        <v>pack,10075;pack,1233;pack,401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2000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prop,102|9500;prop,103|500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 x14ac:dyDescent="0.15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210</v>
      </c>
      <c r="G78" s="50">
        <f>怪物产出!F79</f>
        <v>350</v>
      </c>
      <c r="H78" s="50" t="str">
        <f>怪物产出!T79</f>
        <v>pack,10076;pack,1233;pack,401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2000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prop,102|9500;prop,103|500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 x14ac:dyDescent="0.15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210</v>
      </c>
      <c r="G79" s="50">
        <f>怪物产出!F80</f>
        <v>350</v>
      </c>
      <c r="H79" s="50" t="str">
        <f>怪物产出!T80</f>
        <v>pack,10077;pack,1233;pack,401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2000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prop,102|9500;prop,103|500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 x14ac:dyDescent="0.15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213</v>
      </c>
      <c r="G80" s="50">
        <f>怪物产出!F81</f>
        <v>355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2000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prop,102|9360;prop,103|640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 x14ac:dyDescent="0.15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213</v>
      </c>
      <c r="G81" s="50">
        <f>怪物产出!F82</f>
        <v>355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2000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prop,102|9360;prop,103|640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 x14ac:dyDescent="0.15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213</v>
      </c>
      <c r="G82" s="50">
        <f>怪物产出!F83</f>
        <v>355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2000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prop,102|9360;prop,103|640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 x14ac:dyDescent="0.15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216</v>
      </c>
      <c r="G83" s="50">
        <f>怪物产出!F84</f>
        <v>360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2000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prop,102|9200;prop,103|800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 x14ac:dyDescent="0.15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216</v>
      </c>
      <c r="G84" s="50">
        <f>怪物产出!F85</f>
        <v>360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2000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prop,102|9200;prop,103|800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 x14ac:dyDescent="0.15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216</v>
      </c>
      <c r="G85" s="50">
        <f>怪物产出!F86</f>
        <v>360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2000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prop,102|9200;prop,103|800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 x14ac:dyDescent="0.15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220</v>
      </c>
      <c r="G86" s="50">
        <f>怪物产出!F87</f>
        <v>367</v>
      </c>
      <c r="H86" s="50" t="str">
        <f>怪物产出!T87</f>
        <v>pack,10084;pack,1234;pack,401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2000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prop,102|9000;prop,103|1000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 x14ac:dyDescent="0.15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220</v>
      </c>
      <c r="G87" s="50">
        <f>怪物产出!F88</f>
        <v>367</v>
      </c>
      <c r="H87" s="50" t="str">
        <f>怪物产出!T88</f>
        <v>pack,10085;pack,1234;pack,401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2000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prop,102|9000;prop,103|1000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 x14ac:dyDescent="0.15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 x14ac:dyDescent="0.15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224</v>
      </c>
      <c r="G89" s="50">
        <f>怪物产出!F90</f>
        <v>373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prop,102|8800;prop,103|1200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 x14ac:dyDescent="0.15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 x14ac:dyDescent="0.15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 x14ac:dyDescent="0.15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 x14ac:dyDescent="0.15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 x14ac:dyDescent="0.15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 x14ac:dyDescent="0.15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 x14ac:dyDescent="0.15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 x14ac:dyDescent="0.15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 x14ac:dyDescent="0.15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 x14ac:dyDescent="0.15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 x14ac:dyDescent="0.15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 x14ac:dyDescent="0.15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 x14ac:dyDescent="0.15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 x14ac:dyDescent="0.15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MCN,4,3,1,1</v>
      </c>
      <c r="Y103" s="50" t="str">
        <f>随机目标!CY42</f>
        <v>item,349</v>
      </c>
      <c r="Z103" s="50">
        <f>随机目标!CZ42</f>
        <v>0</v>
      </c>
      <c r="AA103" s="50">
        <v>2</v>
      </c>
      <c r="AB103" s="50" t="e">
        <f t="shared" si="10"/>
        <v>#N/A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 x14ac:dyDescent="0.15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MCN,4,3,1,1</v>
      </c>
      <c r="Y104" s="50" t="str">
        <f>随机目标!CY43</f>
        <v>item,349</v>
      </c>
      <c r="Z104" s="50">
        <f>随机目标!CZ43</f>
        <v>0</v>
      </c>
      <c r="AA104" s="50">
        <v>2</v>
      </c>
      <c r="AB104" s="50" t="e">
        <f t="shared" si="10"/>
        <v>#N/A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 x14ac:dyDescent="0.15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MCN,4,3,1,1</v>
      </c>
      <c r="Y105" s="50" t="str">
        <f>随机目标!CY44</f>
        <v>item,349</v>
      </c>
      <c r="Z105" s="50">
        <f>随机目标!CZ44</f>
        <v>0</v>
      </c>
      <c r="AA105" s="50">
        <v>2</v>
      </c>
      <c r="AB105" s="50" t="e">
        <f t="shared" si="10"/>
        <v>#N/A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 x14ac:dyDescent="0.15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MCN,4,3,1,1</v>
      </c>
      <c r="Y106" s="50" t="str">
        <f>随机目标!CY45</f>
        <v>item,349</v>
      </c>
      <c r="Z106" s="50">
        <f>随机目标!CZ45</f>
        <v>0</v>
      </c>
      <c r="AA106" s="50">
        <v>2</v>
      </c>
      <c r="AB106" s="50" t="e">
        <f t="shared" si="10"/>
        <v>#N/A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 x14ac:dyDescent="0.15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MCN,4,3,1,1</v>
      </c>
      <c r="Y107" s="50" t="str">
        <f>随机目标!CY46</f>
        <v>item,349</v>
      </c>
      <c r="Z107" s="50">
        <f>随机目标!CZ46</f>
        <v>0</v>
      </c>
      <c r="AA107" s="50">
        <v>2</v>
      </c>
      <c r="AB107" s="50" t="e">
        <f t="shared" si="10"/>
        <v>#N/A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 x14ac:dyDescent="0.15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95</v>
      </c>
      <c r="G108" s="50">
        <f t="shared" si="17"/>
        <v>133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MCN,4,3,1,1</v>
      </c>
      <c r="Y108" s="50" t="str">
        <f>随机目标!CY47</f>
        <v>item,349</v>
      </c>
      <c r="Z108" s="50">
        <f>随机目标!CZ47</f>
        <v>0</v>
      </c>
      <c r="AA108" s="50">
        <v>2</v>
      </c>
      <c r="AB108" s="50" t="e">
        <f t="shared" si="10"/>
        <v>#N/A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prop,101|4834;prop,102|5166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 x14ac:dyDescent="0.15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96</v>
      </c>
      <c r="G109" s="50">
        <f t="shared" si="18"/>
        <v>140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MCN,4,3,1,1</v>
      </c>
      <c r="Y109" s="50" t="str">
        <f>随机目标!CY48</f>
        <v>item,349</v>
      </c>
      <c r="Z109" s="50">
        <f>随机目标!CZ48</f>
        <v>0</v>
      </c>
      <c r="AA109" s="50">
        <v>2</v>
      </c>
      <c r="AB109" s="50" t="e">
        <f t="shared" si="10"/>
        <v>#N/A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prop,101|4667;prop,102|5333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 x14ac:dyDescent="0.15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97</v>
      </c>
      <c r="G110" s="50">
        <f t="shared" si="19"/>
        <v>145</v>
      </c>
      <c r="H110" s="50" t="str">
        <f t="shared" si="19"/>
        <v>pack,10008;pack,1223;pack,401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MCN,4,3,1,1</v>
      </c>
      <c r="Y110" s="50" t="str">
        <f>随机目标!CY49</f>
        <v>item,349</v>
      </c>
      <c r="Z110" s="50">
        <f>随机目标!CZ49</f>
        <v>0</v>
      </c>
      <c r="AA110" s="50">
        <v>2</v>
      </c>
      <c r="AB110" s="50" t="e">
        <f t="shared" si="10"/>
        <v>#N/A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prop,101|4600;prop,102|5400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 x14ac:dyDescent="0.15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98</v>
      </c>
      <c r="G111" s="50">
        <f t="shared" si="20"/>
        <v>150</v>
      </c>
      <c r="H111" s="50" t="str">
        <f t="shared" si="20"/>
        <v>pack,10009;pack,1223;pack,401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MCN,4,3,1,1</v>
      </c>
      <c r="Y111" s="50" t="str">
        <f>随机目标!CY50</f>
        <v>item,349</v>
      </c>
      <c r="Z111" s="50">
        <f>随机目标!CZ50</f>
        <v>0</v>
      </c>
      <c r="AA111" s="50">
        <v>2</v>
      </c>
      <c r="AB111" s="50" t="e">
        <f t="shared" si="10"/>
        <v>#N/A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prop,101|4434;prop,102|5566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 x14ac:dyDescent="0.15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99</v>
      </c>
      <c r="G112" s="50">
        <f t="shared" si="21"/>
        <v>155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0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MCN,4,3,1,1</v>
      </c>
      <c r="Y112" s="50" t="str">
        <f>随机目标!CY51</f>
        <v>item,349</v>
      </c>
      <c r="Z112" s="50">
        <f>随机目标!CZ51</f>
        <v>0</v>
      </c>
      <c r="AA112" s="50">
        <v>2</v>
      </c>
      <c r="AB112" s="50" t="e">
        <f t="shared" si="10"/>
        <v>#N/A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prop,101|4334;prop,102|5666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 x14ac:dyDescent="0.15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100</v>
      </c>
      <c r="G113" s="50">
        <f t="shared" si="22"/>
        <v>160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0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MCN,4,3,1,1</v>
      </c>
      <c r="Y113" s="50" t="str">
        <f>随机目标!CY52</f>
        <v>item,349</v>
      </c>
      <c r="Z113" s="50">
        <f>随机目标!CZ52</f>
        <v>0</v>
      </c>
      <c r="AA113" s="50">
        <v>2</v>
      </c>
      <c r="AB113" s="50" t="e">
        <f t="shared" si="10"/>
        <v>#N/A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prop,101|4167;prop,102|5833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 x14ac:dyDescent="0.15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101</v>
      </c>
      <c r="G114" s="50">
        <f t="shared" si="23"/>
        <v>165</v>
      </c>
      <c r="H114" s="50" t="str">
        <f t="shared" si="23"/>
        <v>pack,10012;pack,1224;pack,401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prop,104,1</v>
      </c>
      <c r="O114" s="50" t="str">
        <f>随机目标!DB53</f>
        <v>prop,104,1</v>
      </c>
      <c r="P114" s="50">
        <f>随机目标!DC53</f>
        <v>0</v>
      </c>
      <c r="Q114" s="50">
        <v>1</v>
      </c>
      <c r="R114" s="50" t="str">
        <f t="shared" si="7"/>
        <v>prop_104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MCN,4,3,1,1</v>
      </c>
      <c r="Y114" s="50" t="str">
        <f>随机目标!CY53</f>
        <v>item,349</v>
      </c>
      <c r="Z114" s="50">
        <f>随机目标!CZ53</f>
        <v>0</v>
      </c>
      <c r="AA114" s="50">
        <v>2</v>
      </c>
      <c r="AB114" s="50" t="e">
        <f t="shared" si="10"/>
        <v>#N/A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prop,101|4100;prop,102|5900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 x14ac:dyDescent="0.15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102</v>
      </c>
      <c r="G115" s="50">
        <f t="shared" si="24"/>
        <v>170</v>
      </c>
      <c r="H115" s="50" t="str">
        <f t="shared" si="24"/>
        <v>pack,10013;pack,1224;pack,401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prop,104,1</v>
      </c>
      <c r="O115" s="50" t="str">
        <f>随机目标!DB54</f>
        <v>prop,104,1</v>
      </c>
      <c r="P115" s="50">
        <f>随机目标!DC54</f>
        <v>0</v>
      </c>
      <c r="Q115" s="50">
        <v>1</v>
      </c>
      <c r="R115" s="50" t="str">
        <f t="shared" si="7"/>
        <v>prop_104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MCN,4,3,1,1</v>
      </c>
      <c r="Y115" s="50" t="str">
        <f>随机目标!CY54</f>
        <v>item,349</v>
      </c>
      <c r="Z115" s="50">
        <f>随机目标!CZ54</f>
        <v>0</v>
      </c>
      <c r="AA115" s="50">
        <v>2</v>
      </c>
      <c r="AB115" s="50" t="e">
        <f t="shared" si="10"/>
        <v>#N/A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prop,101|3934;prop,102|6066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 x14ac:dyDescent="0.15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105</v>
      </c>
      <c r="G116" s="50">
        <f t="shared" si="25"/>
        <v>175</v>
      </c>
      <c r="H116" s="50" t="str">
        <f t="shared" si="25"/>
        <v>pack,10014;pack,1224;pack,401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prop,104,1</v>
      </c>
      <c r="O116" s="50" t="str">
        <f>随机目标!DB55</f>
        <v>prop,104,1</v>
      </c>
      <c r="P116" s="50">
        <f>随机目标!DC55</f>
        <v>0</v>
      </c>
      <c r="Q116" s="50">
        <v>1</v>
      </c>
      <c r="R116" s="50" t="str">
        <f t="shared" si="7"/>
        <v>prop_104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MCN,4,3,1,1</v>
      </c>
      <c r="Y116" s="50" t="str">
        <f>随机目标!CY55</f>
        <v>item,349</v>
      </c>
      <c r="Z116" s="50">
        <f>随机目标!CZ55</f>
        <v>0</v>
      </c>
      <c r="AA116" s="50">
        <v>2</v>
      </c>
      <c r="AB116" s="50" t="e">
        <f t="shared" si="10"/>
        <v>#N/A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prop,101|3600;prop,102|6400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 x14ac:dyDescent="0.15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108</v>
      </c>
      <c r="G117" s="50">
        <f t="shared" si="26"/>
        <v>180</v>
      </c>
      <c r="H117" s="50" t="str">
        <f t="shared" si="26"/>
        <v>pack,10015;pack,1224;pack,401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prop,104,1</v>
      </c>
      <c r="O117" s="50" t="str">
        <f>随机目标!DB56</f>
        <v>prop,104,1</v>
      </c>
      <c r="P117" s="50">
        <f>随机目标!DC56</f>
        <v>0</v>
      </c>
      <c r="Q117" s="50">
        <v>1</v>
      </c>
      <c r="R117" s="50" t="str">
        <f t="shared" si="7"/>
        <v>prop_104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MCN,4,3,1,1</v>
      </c>
      <c r="Y117" s="50" t="str">
        <f>随机目标!CY56</f>
        <v>item,349</v>
      </c>
      <c r="Z117" s="50">
        <f>随机目标!CZ56</f>
        <v>0</v>
      </c>
      <c r="AA117" s="50">
        <v>2</v>
      </c>
      <c r="AB117" s="50" t="e">
        <f t="shared" si="10"/>
        <v>#N/A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prop,101|3167;prop,102|6833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 x14ac:dyDescent="0.15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108</v>
      </c>
      <c r="G118" s="50">
        <f t="shared" si="27"/>
        <v>180</v>
      </c>
      <c r="H118" s="50" t="str">
        <f t="shared" si="27"/>
        <v>pack,10016;pack,1224;pack,401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prop,104,1</v>
      </c>
      <c r="O118" s="50" t="str">
        <f>随机目标!DB57</f>
        <v>prop,104,1</v>
      </c>
      <c r="P118" s="50">
        <f>随机目标!DC57</f>
        <v>0</v>
      </c>
      <c r="Q118" s="50">
        <v>1</v>
      </c>
      <c r="R118" s="50" t="str">
        <f t="shared" si="7"/>
        <v>prop_104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MCN,4,3,1,1</v>
      </c>
      <c r="Y118" s="50" t="str">
        <f>随机目标!CY57</f>
        <v>item,349</v>
      </c>
      <c r="Z118" s="50">
        <f>随机目标!CZ57</f>
        <v>0</v>
      </c>
      <c r="AA118" s="50">
        <v>2</v>
      </c>
      <c r="AB118" s="50" t="e">
        <f t="shared" si="10"/>
        <v>#N/A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prop,101|3167;prop,102|6833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 x14ac:dyDescent="0.15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111</v>
      </c>
      <c r="G119" s="50">
        <f t="shared" si="28"/>
        <v>185</v>
      </c>
      <c r="H119" s="50" t="str">
        <f t="shared" si="28"/>
        <v>pack,10017;pack,1225;pack,401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prop,104,1</v>
      </c>
      <c r="O119" s="50" t="str">
        <f>随机目标!DB58</f>
        <v>prop,104,1</v>
      </c>
      <c r="P119" s="50">
        <f>随机目标!DC58</f>
        <v>0</v>
      </c>
      <c r="Q119" s="50">
        <v>1</v>
      </c>
      <c r="R119" s="50" t="str">
        <f t="shared" si="7"/>
        <v>prop_104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MCN,4,3,1,1</v>
      </c>
      <c r="Y119" s="50" t="str">
        <f>随机目标!CY58</f>
        <v>item,349</v>
      </c>
      <c r="Z119" s="50">
        <f>随机目标!CZ58</f>
        <v>10</v>
      </c>
      <c r="AA119" s="50">
        <v>2</v>
      </c>
      <c r="AB119" s="50" t="e">
        <f t="shared" si="10"/>
        <v>#N/A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prop,101|2834;prop,102|7166</v>
      </c>
      <c r="AM119" s="50">
        <f>宝箱产出!P20</f>
        <v>80117</v>
      </c>
      <c r="AN119" s="50">
        <v>1</v>
      </c>
      <c r="AO119" s="50" t="str">
        <f>宝箱产出!U20</f>
        <v>pack,303|150;prop,701,1|20;pack,701|65;pack,702|65;pack,410|10;pack,411|50;pack,412|10;pack,413|10;coin,1340|100;pack,10417|100</v>
      </c>
    </row>
    <row r="120" spans="1:41" x14ac:dyDescent="0.15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111</v>
      </c>
      <c r="G120" s="50">
        <f t="shared" si="29"/>
        <v>185</v>
      </c>
      <c r="H120" s="50" t="str">
        <f t="shared" si="29"/>
        <v>pack,10018;pack,1225;pack,401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prop,104,1</v>
      </c>
      <c r="O120" s="50" t="str">
        <f>随机目标!DB59</f>
        <v>prop,104,1</v>
      </c>
      <c r="P120" s="50">
        <f>随机目标!DC59</f>
        <v>0</v>
      </c>
      <c r="Q120" s="50">
        <v>1</v>
      </c>
      <c r="R120" s="50" t="str">
        <f t="shared" si="7"/>
        <v>prop_104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MCN,4,3,1,1</v>
      </c>
      <c r="Y120" s="50" t="str">
        <f>随机目标!CY59</f>
        <v>item,349</v>
      </c>
      <c r="Z120" s="50">
        <f>随机目标!CZ59</f>
        <v>10</v>
      </c>
      <c r="AA120" s="50">
        <v>2</v>
      </c>
      <c r="AB120" s="50" t="e">
        <f t="shared" si="10"/>
        <v>#N/A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prop,101|2834;prop,102|7166</v>
      </c>
      <c r="AM120" s="50">
        <f>宝箱产出!P21</f>
        <v>80118</v>
      </c>
      <c r="AN120" s="50">
        <v>1</v>
      </c>
      <c r="AO120" s="50" t="str">
        <f>宝箱产出!U21</f>
        <v>pack,303|150;prop,701,1|20;pack,701|65;pack,702|65;pack,410|10;pack,411|50;pack,412|10;pack,413|10;coin,1360|100;pack,10418|100</v>
      </c>
    </row>
    <row r="121" spans="1:41" x14ac:dyDescent="0.15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114</v>
      </c>
      <c r="G121" s="50">
        <f t="shared" si="30"/>
        <v>190</v>
      </c>
      <c r="H121" s="50" t="str">
        <f t="shared" si="30"/>
        <v>pack,10019;pack,1225;pack,401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prop,104,1</v>
      </c>
      <c r="O121" s="50" t="str">
        <f>随机目标!DB60</f>
        <v>prop,104,1</v>
      </c>
      <c r="P121" s="50">
        <f>随机目标!DC60</f>
        <v>0</v>
      </c>
      <c r="Q121" s="50">
        <v>1</v>
      </c>
      <c r="R121" s="50" t="str">
        <f t="shared" si="7"/>
        <v>prop_104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MCN,4,3,1,1</v>
      </c>
      <c r="Y121" s="50" t="str">
        <f>随机目标!CY60</f>
        <v>item,349</v>
      </c>
      <c r="Z121" s="50">
        <f>随机目标!CZ60</f>
        <v>10</v>
      </c>
      <c r="AA121" s="50">
        <v>2</v>
      </c>
      <c r="AB121" s="50" t="e">
        <f t="shared" si="10"/>
        <v>#N/A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prop,101|2434;prop,102|7566</v>
      </c>
      <c r="AM121" s="50">
        <f>宝箱产出!P22</f>
        <v>80119</v>
      </c>
      <c r="AN121" s="50">
        <v>1</v>
      </c>
      <c r="AO121" s="50" t="str">
        <f>宝箱产出!U22</f>
        <v>pack,303|150;prop,701,1|20;pack,701|65;pack,702|65;pack,410|10;pack,411|50;pack,412|10;pack,413|10;coin,1380|100;pack,10419|100</v>
      </c>
    </row>
    <row r="122" spans="1:41" x14ac:dyDescent="0.15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114</v>
      </c>
      <c r="G122" s="50">
        <f t="shared" si="31"/>
        <v>190</v>
      </c>
      <c r="H122" s="50" t="str">
        <f t="shared" si="31"/>
        <v>pack,10020;pack,1225;pack,401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prop,104,1</v>
      </c>
      <c r="O122" s="50" t="str">
        <f>随机目标!DB61</f>
        <v>prop,104,1</v>
      </c>
      <c r="P122" s="50">
        <f>随机目标!DC61</f>
        <v>0</v>
      </c>
      <c r="Q122" s="50">
        <v>1</v>
      </c>
      <c r="R122" s="50" t="str">
        <f t="shared" si="7"/>
        <v>prop_104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MCN,4,3,1,1</v>
      </c>
      <c r="Y122" s="50" t="str">
        <f>随机目标!CY61</f>
        <v>item,349</v>
      </c>
      <c r="Z122" s="50">
        <f>随机目标!CZ61</f>
        <v>10</v>
      </c>
      <c r="AA122" s="50">
        <v>2</v>
      </c>
      <c r="AB122" s="50" t="e">
        <f t="shared" si="10"/>
        <v>#N/A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prop,101|2434;prop,102|7566</v>
      </c>
      <c r="AM122" s="50">
        <f>宝箱产出!P23</f>
        <v>80120</v>
      </c>
      <c r="AN122" s="50">
        <v>1</v>
      </c>
      <c r="AO122" s="50" t="str">
        <f>宝箱产出!U23</f>
        <v>pack,303|150;prop,701,1|20;pack,701|65;pack,702|65;pack,410|10;pack,411|50;pack,412|10;pack,413|10;coin,1400|100;pack,10420|100</v>
      </c>
    </row>
    <row r="123" spans="1:41" x14ac:dyDescent="0.15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117</v>
      </c>
      <c r="G123" s="50">
        <f t="shared" si="32"/>
        <v>195</v>
      </c>
      <c r="H123" s="50" t="str">
        <f t="shared" si="32"/>
        <v>pack,10021;pack,1225;pack,401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prop,104,1</v>
      </c>
      <c r="O123" s="50" t="str">
        <f>随机目标!DB62</f>
        <v>prop,104,1</v>
      </c>
      <c r="P123" s="50">
        <f>随机目标!DC62</f>
        <v>0</v>
      </c>
      <c r="Q123" s="50">
        <v>1</v>
      </c>
      <c r="R123" s="50" t="str">
        <f t="shared" si="7"/>
        <v>prop_104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MCN,4,3,1,1</v>
      </c>
      <c r="Y123" s="50" t="str">
        <f>随机目标!CY62</f>
        <v>item,349</v>
      </c>
      <c r="Z123" s="50">
        <f>随机目标!CZ62</f>
        <v>10</v>
      </c>
      <c r="AA123" s="50">
        <v>2</v>
      </c>
      <c r="AB123" s="50" t="e">
        <f t="shared" si="10"/>
        <v>#N/A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prop,101|2100;prop,102|7900</v>
      </c>
      <c r="AM123" s="50">
        <f>宝箱产出!P24</f>
        <v>80121</v>
      </c>
      <c r="AN123" s="50">
        <v>1</v>
      </c>
      <c r="AO123" s="50" t="str">
        <f>宝箱产出!U24</f>
        <v>pack,303|150;prop,701,1|20;pack,701|65;pack,702|65;pack,410|10;pack,411|50;pack,412|10;pack,413|10;coin,1420|100;pack,10421|100</v>
      </c>
    </row>
    <row r="124" spans="1:41" x14ac:dyDescent="0.15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117</v>
      </c>
      <c r="G124" s="50">
        <f t="shared" si="33"/>
        <v>195</v>
      </c>
      <c r="H124" s="50" t="str">
        <f t="shared" si="33"/>
        <v>pack,10022;pack,1225;pack,401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0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MCN,4,3,1,1</v>
      </c>
      <c r="Y124" s="50" t="str">
        <f>随机目标!CY63</f>
        <v>item,349</v>
      </c>
      <c r="Z124" s="50">
        <f>随机目标!CZ63</f>
        <v>10</v>
      </c>
      <c r="AA124" s="50">
        <v>2</v>
      </c>
      <c r="AB124" s="50" t="e">
        <f t="shared" si="10"/>
        <v>#N/A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prop,101|2100;prop,102|7900</v>
      </c>
      <c r="AM124" s="50">
        <f>宝箱产出!P25</f>
        <v>80122</v>
      </c>
      <c r="AN124" s="50">
        <v>1</v>
      </c>
      <c r="AO124" s="50" t="str">
        <f>宝箱产出!U25</f>
        <v>pack,303|150;prop,701,1|20;pack,701|65;pack,702|65;pack,410|10;pack,411|50;pack,412|10;pack,413|10;coin,1440|100;pack,10422|100</v>
      </c>
    </row>
    <row r="125" spans="1:41" x14ac:dyDescent="0.15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120</v>
      </c>
      <c r="G125" s="50">
        <f t="shared" si="34"/>
        <v>200</v>
      </c>
      <c r="H125" s="50" t="str">
        <f t="shared" si="34"/>
        <v>pack,10023;pack,1225;pack,401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0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MCN,4,3,1,1</v>
      </c>
      <c r="Y125" s="50" t="str">
        <f>随机目标!CY64</f>
        <v>item,349</v>
      </c>
      <c r="Z125" s="50">
        <f>随机目标!CZ64</f>
        <v>10</v>
      </c>
      <c r="AA125" s="50">
        <v>2</v>
      </c>
      <c r="AB125" s="50" t="e">
        <f t="shared" si="10"/>
        <v>#N/A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prop,101|1667;prop,102|8333</v>
      </c>
      <c r="AM125" s="50">
        <f>宝箱产出!P26</f>
        <v>80123</v>
      </c>
      <c r="AN125" s="50">
        <v>1</v>
      </c>
      <c r="AO125" s="50" t="str">
        <f>宝箱产出!U26</f>
        <v>pack,303|150;prop,701,1|20;pack,701|65;pack,702|65;pack,410|10;pack,411|50;pack,412|10;pack,413|10;coin,1460|100;pack,10423|100</v>
      </c>
    </row>
    <row r="126" spans="1:41" x14ac:dyDescent="0.15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item,101;item,102;item,200</v>
      </c>
      <c r="E126" s="50">
        <f>产出设定!$C$20</f>
        <v>50</v>
      </c>
      <c r="F126" s="50">
        <f t="shared" si="35"/>
        <v>123</v>
      </c>
      <c r="G126" s="50">
        <f t="shared" si="35"/>
        <v>205</v>
      </c>
      <c r="H126" s="50" t="str">
        <f t="shared" si="35"/>
        <v>pack,10024;pack,1226;pack,401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prop,104,2</v>
      </c>
      <c r="O126" s="50" t="str">
        <f>随机目标!DB65</f>
        <v>prop,104,2</v>
      </c>
      <c r="P126" s="50">
        <f>随机目标!DC65</f>
        <v>0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MCN,4,3,1,1</v>
      </c>
      <c r="Y126" s="50" t="str">
        <f>随机目标!CY65</f>
        <v>item,349</v>
      </c>
      <c r="Z126" s="50">
        <f>随机目标!CZ65</f>
        <v>10</v>
      </c>
      <c r="AA126" s="50">
        <v>2</v>
      </c>
      <c r="AB126" s="50" t="e">
        <f t="shared" si="10"/>
        <v>#N/A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prop,101|1334;prop,102|8666</v>
      </c>
      <c r="AM126" s="50">
        <f>宝箱产出!P27</f>
        <v>80124</v>
      </c>
      <c r="AN126" s="50">
        <v>1</v>
      </c>
      <c r="AO126" s="50" t="str">
        <f>宝箱产出!U27</f>
        <v>pack,303|150;prop,701,1|20;pack,701|65;pack,702|65;pack,410|10;pack,411|50;pack,412|10;pack,413|10;coin,1480|100;pack,10424|100</v>
      </c>
    </row>
    <row r="127" spans="1:41" x14ac:dyDescent="0.15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item,101;item,102;item,200</v>
      </c>
      <c r="E127" s="50">
        <f>产出设定!$C$20</f>
        <v>50</v>
      </c>
      <c r="F127" s="50">
        <f t="shared" si="36"/>
        <v>126</v>
      </c>
      <c r="G127" s="50">
        <f t="shared" si="36"/>
        <v>210</v>
      </c>
      <c r="H127" s="50" t="str">
        <f t="shared" si="36"/>
        <v>pack,10025;pack,1226;pack,401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prop,104,2</v>
      </c>
      <c r="O127" s="50" t="str">
        <f>随机目标!DB66</f>
        <v>prop,104,2</v>
      </c>
      <c r="P127" s="50">
        <f>随机目标!DC66</f>
        <v>0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MCN,4,3,1,1</v>
      </c>
      <c r="Y127" s="50" t="str">
        <f>随机目标!CY66</f>
        <v>item,349</v>
      </c>
      <c r="Z127" s="50">
        <f>随机目标!CZ66</f>
        <v>10</v>
      </c>
      <c r="AA127" s="50">
        <v>2</v>
      </c>
      <c r="AB127" s="50" t="e">
        <f t="shared" si="10"/>
        <v>#N/A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prop,101|934;prop,102|9066</v>
      </c>
      <c r="AM127" s="50">
        <f>宝箱产出!P28</f>
        <v>80125</v>
      </c>
      <c r="AN127" s="50">
        <v>1</v>
      </c>
      <c r="AO127" s="50" t="str">
        <f>宝箱产出!U28</f>
        <v>pack,303|150;prop,701,1|20;pack,701|65;pack,702|65;pack,410|10;pack,411|50;pack,412|10;pack,413|10;coin,1500|100;pack,10425|100</v>
      </c>
    </row>
    <row r="128" spans="1:41" x14ac:dyDescent="0.15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item,101;item,102;item,200</v>
      </c>
      <c r="E128" s="50">
        <f>产出设定!$C$20</f>
        <v>50</v>
      </c>
      <c r="F128" s="50">
        <f t="shared" si="37"/>
        <v>129</v>
      </c>
      <c r="G128" s="50">
        <f t="shared" si="37"/>
        <v>215</v>
      </c>
      <c r="H128" s="50" t="str">
        <f t="shared" si="37"/>
        <v>pack,10026;pack,1226;pack,401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prop,104,2</v>
      </c>
      <c r="O128" s="50" t="str">
        <f>随机目标!DB67</f>
        <v>prop,104,2</v>
      </c>
      <c r="P128" s="50">
        <f>随机目标!DC67</f>
        <v>0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MCN,4,3,1,1</v>
      </c>
      <c r="Y128" s="50" t="str">
        <f>随机目标!CY67</f>
        <v>item,349</v>
      </c>
      <c r="Z128" s="50">
        <f>随机目标!CZ67</f>
        <v>10</v>
      </c>
      <c r="AA128" s="50">
        <v>2</v>
      </c>
      <c r="AB128" s="50" t="e">
        <f t="shared" si="10"/>
        <v>#N/A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prop,101|600;prop,102|9400</v>
      </c>
      <c r="AM128" s="50">
        <f>宝箱产出!P29</f>
        <v>80126</v>
      </c>
      <c r="AN128" s="50">
        <v>1</v>
      </c>
      <c r="AO128" s="50" t="str">
        <f>宝箱产出!U29</f>
        <v>pack,303|150;prop,701,1|20;pack,701|65;pack,702|65;pack,410|10;pack,411|50;pack,412|10;pack,413|10;coin,1520|100;pack,10426|100</v>
      </c>
    </row>
    <row r="129" spans="1:41" x14ac:dyDescent="0.15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item,101;item,102;item,200</v>
      </c>
      <c r="E129" s="50">
        <f>产出设定!$C$20</f>
        <v>50</v>
      </c>
      <c r="F129" s="50">
        <f t="shared" si="38"/>
        <v>129</v>
      </c>
      <c r="G129" s="50">
        <f t="shared" si="38"/>
        <v>215</v>
      </c>
      <c r="H129" s="50" t="str">
        <f t="shared" si="38"/>
        <v>pack,10027;pack,1226;pack,401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prop,104,2</v>
      </c>
      <c r="O129" s="50" t="str">
        <f>随机目标!DB68</f>
        <v>prop,104,2</v>
      </c>
      <c r="P129" s="50">
        <f>随机目标!DC68</f>
        <v>0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MCN,4,3,1,1</v>
      </c>
      <c r="Y129" s="50" t="str">
        <f>随机目标!CY68</f>
        <v>item,349</v>
      </c>
      <c r="Z129" s="50">
        <f>随机目标!CZ68</f>
        <v>10</v>
      </c>
      <c r="AA129" s="50">
        <v>2</v>
      </c>
      <c r="AB129" s="50" t="e">
        <f t="shared" si="10"/>
        <v>#N/A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prop,101|600;prop,102|9400</v>
      </c>
      <c r="AM129" s="50">
        <f>宝箱产出!P30</f>
        <v>80127</v>
      </c>
      <c r="AN129" s="50">
        <v>1</v>
      </c>
      <c r="AO129" s="50" t="str">
        <f>宝箱产出!U30</f>
        <v>pack,303|150;prop,701,1|20;pack,701|65;pack,702|65;pack,410|10;pack,411|50;pack,412|10;pack,413|10;coin,1540|100;pack,10427|100</v>
      </c>
    </row>
    <row r="130" spans="1:41" x14ac:dyDescent="0.15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item,101;item,102;item,200</v>
      </c>
      <c r="E130" s="50">
        <f>产出设定!$C$20</f>
        <v>50</v>
      </c>
      <c r="F130" s="50">
        <f t="shared" si="39"/>
        <v>132</v>
      </c>
      <c r="G130" s="50">
        <f t="shared" si="39"/>
        <v>220</v>
      </c>
      <c r="H130" s="50" t="str">
        <f t="shared" si="39"/>
        <v>pack,10028;pack,1226;pack,401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prop,104,2</v>
      </c>
      <c r="O130" s="50" t="str">
        <f>随机目标!DB69</f>
        <v>prop,104,2</v>
      </c>
      <c r="P130" s="50">
        <f>随机目标!DC69</f>
        <v>0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MCN,4,3,1,1</v>
      </c>
      <c r="Y130" s="50" t="str">
        <f>随机目标!CY69</f>
        <v>item,349</v>
      </c>
      <c r="Z130" s="50">
        <f>随机目标!CZ69</f>
        <v>10</v>
      </c>
      <c r="AA130" s="50">
        <v>2</v>
      </c>
      <c r="AB130" s="50" t="e">
        <f t="shared" si="10"/>
        <v>#N/A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prop,101|167;prop,102|9833</v>
      </c>
      <c r="AM130" s="50">
        <f>宝箱产出!P31</f>
        <v>80128</v>
      </c>
      <c r="AN130" s="50">
        <v>1</v>
      </c>
      <c r="AO130" s="50" t="str">
        <f>宝箱产出!U31</f>
        <v>pack,303|150;prop,701,1|20;pack,701|65;pack,702|65;pack,410|10;pack,411|50;pack,412|10;pack,413|10;coin,1560|100;pack,10428|100</v>
      </c>
    </row>
    <row r="131" spans="1:41" x14ac:dyDescent="0.15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item,101;item,102;item,200</v>
      </c>
      <c r="E131" s="50">
        <f>产出设定!$C$20</f>
        <v>50</v>
      </c>
      <c r="F131" s="50">
        <f t="shared" si="40"/>
        <v>132</v>
      </c>
      <c r="G131" s="50">
        <f t="shared" si="40"/>
        <v>220</v>
      </c>
      <c r="H131" s="50" t="str">
        <f t="shared" si="40"/>
        <v>pack,10029;pack,1226;pack,401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prop,104,2</v>
      </c>
      <c r="O131" s="50" t="str">
        <f>随机目标!DB70</f>
        <v>prop,104,2</v>
      </c>
      <c r="P131" s="50">
        <f>随机目标!DC70</f>
        <v>0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MCN,4,3,1,1</v>
      </c>
      <c r="Y131" s="50" t="str">
        <f>随机目标!CY70</f>
        <v>item,349</v>
      </c>
      <c r="Z131" s="50">
        <f>随机目标!CZ70</f>
        <v>10</v>
      </c>
      <c r="AA131" s="50">
        <v>2</v>
      </c>
      <c r="AB131" s="50" t="e">
        <f t="shared" si="10"/>
        <v>#N/A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prop,101|167;prop,102|9833</v>
      </c>
      <c r="AM131" s="50">
        <f>宝箱产出!P32</f>
        <v>80129</v>
      </c>
      <c r="AN131" s="50">
        <v>1</v>
      </c>
      <c r="AO131" s="50" t="str">
        <f>宝箱产出!U32</f>
        <v>pack,303|150;prop,701,1|20;pack,701|65;pack,702|65;pack,410|10;pack,411|50;pack,412|10;pack,413|10;coin,1580|100;pack,10429|100</v>
      </c>
    </row>
    <row r="132" spans="1:41" x14ac:dyDescent="0.15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item,101;item,102;item,200</v>
      </c>
      <c r="E132" s="50">
        <f>产出设定!$C$20</f>
        <v>50</v>
      </c>
      <c r="F132" s="50">
        <f t="shared" si="41"/>
        <v>136</v>
      </c>
      <c r="G132" s="50">
        <f t="shared" si="41"/>
        <v>227</v>
      </c>
      <c r="H132" s="50" t="str">
        <f t="shared" si="41"/>
        <v>pack,10030;pack,1227;pack,401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prop,104,2</v>
      </c>
      <c r="O132" s="50" t="str">
        <f>随机目标!DB71</f>
        <v>prop,104,2</v>
      </c>
      <c r="P132" s="50">
        <f>随机目标!DC71</f>
        <v>500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MCN,4,3,1,1</v>
      </c>
      <c r="Y132" s="50" t="str">
        <f>随机目标!CY71</f>
        <v>item,349</v>
      </c>
      <c r="Z132" s="50">
        <f>随机目标!CZ71</f>
        <v>15</v>
      </c>
      <c r="AA132" s="50">
        <v>2</v>
      </c>
      <c r="AB132" s="50" t="e">
        <f t="shared" ref="AB132:AB195" si="43">IF(OR(AC132="coin",AC132="stage_token"),VLOOKUP(AC132,$AE$3:$AF$6,2,0),IF(AC132="item",VLOOKUP(Y132,$AE$3:$AF$6,2,0),AC132&amp;"_"&amp;MID(Y132,6,3)))</f>
        <v>#N/A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prop,102|9800;prop,103|200</v>
      </c>
      <c r="AM132" s="50">
        <f>宝箱产出!P33</f>
        <v>80130</v>
      </c>
      <c r="AN132" s="50">
        <v>1</v>
      </c>
      <c r="AO132" s="50" t="str">
        <f>宝箱产出!U33</f>
        <v>pack,303|150;prop,701,1|20;pack,701|65;pack,702|65;pack,410|10;pack,411|50;pack,412|10;pack,413|10;coin,1600|100;pack,10430|100</v>
      </c>
    </row>
    <row r="133" spans="1:41" x14ac:dyDescent="0.15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item,101;item,102;item,200</v>
      </c>
      <c r="E133" s="50">
        <f>产出设定!$C$20</f>
        <v>50</v>
      </c>
      <c r="F133" s="50">
        <f t="shared" si="45"/>
        <v>136</v>
      </c>
      <c r="G133" s="50">
        <f t="shared" si="45"/>
        <v>227</v>
      </c>
      <c r="H133" s="50" t="str">
        <f t="shared" si="45"/>
        <v>pack,10031;pack,1227;pack,401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prop,104,2</v>
      </c>
      <c r="O133" s="50" t="str">
        <f>随机目标!DB72</f>
        <v>prop,104,2</v>
      </c>
      <c r="P133" s="50">
        <f>随机目标!DC72</f>
        <v>500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MCN,4,3,1,1</v>
      </c>
      <c r="Y133" s="50" t="str">
        <f>随机目标!CY72</f>
        <v>item,349</v>
      </c>
      <c r="Z133" s="50">
        <f>随机目标!CZ72</f>
        <v>15</v>
      </c>
      <c r="AA133" s="50">
        <v>2</v>
      </c>
      <c r="AB133" s="50" t="e">
        <f t="shared" si="43"/>
        <v>#N/A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prop,102|9800;prop,103|200</v>
      </c>
      <c r="AM133" s="50">
        <f>宝箱产出!P34</f>
        <v>80131</v>
      </c>
      <c r="AN133" s="50">
        <v>1</v>
      </c>
      <c r="AO133" s="50" t="str">
        <f>宝箱产出!U34</f>
        <v>pack,303|150;prop,701,1|20;pack,701|65;pack,702|65;pack,410|10;pack,411|50;pack,412|10;pack,413|10;coin,1620|100;pack,10431|100</v>
      </c>
    </row>
    <row r="134" spans="1:41" x14ac:dyDescent="0.15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item,101;item,102;item,200</v>
      </c>
      <c r="E134" s="50">
        <f>产出设定!$C$20</f>
        <v>50</v>
      </c>
      <c r="F134" s="50">
        <f t="shared" si="46"/>
        <v>140</v>
      </c>
      <c r="G134" s="50">
        <f t="shared" si="46"/>
        <v>233</v>
      </c>
      <c r="H134" s="50" t="str">
        <f t="shared" si="46"/>
        <v>pack,10032;pack,1227;pack,401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prop,104,2</v>
      </c>
      <c r="O134" s="50" t="str">
        <f>随机目标!DB73</f>
        <v>prop,104,2</v>
      </c>
      <c r="P134" s="50">
        <f>随机目标!DC73</f>
        <v>500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MCN,4,3,1,1</v>
      </c>
      <c r="Y134" s="50" t="str">
        <f>随机目标!CY73</f>
        <v>item,349</v>
      </c>
      <c r="Z134" s="50">
        <f>随机目标!CZ73</f>
        <v>15</v>
      </c>
      <c r="AA134" s="50">
        <v>2</v>
      </c>
      <c r="AB134" s="50" t="e">
        <f t="shared" si="43"/>
        <v>#N/A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prop,102|9500;prop,103|500</v>
      </c>
      <c r="AM134" s="50">
        <f>宝箱产出!P35</f>
        <v>80132</v>
      </c>
      <c r="AN134" s="50">
        <v>1</v>
      </c>
      <c r="AO134" s="50" t="str">
        <f>宝箱产出!U35</f>
        <v>pack,303|150;prop,701,1|20;pack,701|65;pack,702|65;pack,410|10;pack,411|50;pack,412|10;pack,413|10;coin,1640|100;pack,10432|100</v>
      </c>
    </row>
    <row r="135" spans="1:41" x14ac:dyDescent="0.15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item,101;item,102;item,200</v>
      </c>
      <c r="E135" s="50">
        <f>产出设定!$C$20</f>
        <v>50</v>
      </c>
      <c r="F135" s="50">
        <f t="shared" si="47"/>
        <v>140</v>
      </c>
      <c r="G135" s="50">
        <f t="shared" si="47"/>
        <v>233</v>
      </c>
      <c r="H135" s="50" t="str">
        <f t="shared" si="47"/>
        <v>pack,10033;pack,1227;pack,401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prop,104,2</v>
      </c>
      <c r="O135" s="50" t="str">
        <f>随机目标!DB74</f>
        <v>prop,104,2</v>
      </c>
      <c r="P135" s="50">
        <f>随机目标!DC74</f>
        <v>500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MCN,4,3,1,1</v>
      </c>
      <c r="Y135" s="50" t="str">
        <f>随机目标!CY74</f>
        <v>item,349</v>
      </c>
      <c r="Z135" s="50">
        <f>随机目标!CZ74</f>
        <v>15</v>
      </c>
      <c r="AA135" s="50">
        <v>2</v>
      </c>
      <c r="AB135" s="50" t="e">
        <f t="shared" si="43"/>
        <v>#N/A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prop,102|9500;prop,103|500</v>
      </c>
      <c r="AM135" s="50">
        <f>宝箱产出!P36</f>
        <v>80133</v>
      </c>
      <c r="AN135" s="50">
        <v>1</v>
      </c>
      <c r="AO135" s="50" t="str">
        <f>宝箱产出!U36</f>
        <v>pack,303|150;prop,701,1|20;pack,701|65;pack,702|65;pack,410|10;pack,411|50;pack,412|10;pack,413|10;coin,1660|100;pack,10433|100</v>
      </c>
    </row>
    <row r="136" spans="1:41" x14ac:dyDescent="0.15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item,101;item,102;item,200</v>
      </c>
      <c r="E136" s="50">
        <f>产出设定!$C$20</f>
        <v>50</v>
      </c>
      <c r="F136" s="50">
        <f t="shared" si="48"/>
        <v>144</v>
      </c>
      <c r="G136" s="50">
        <f t="shared" si="48"/>
        <v>240</v>
      </c>
      <c r="H136" s="50" t="str">
        <f t="shared" si="48"/>
        <v>pack,10034;pack,1227;pack,401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prop,104,2</v>
      </c>
      <c r="O136" s="50" t="str">
        <f>随机目标!DB75</f>
        <v>prop,104,2</v>
      </c>
      <c r="P136" s="50">
        <f>随机目标!DC75</f>
        <v>500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MCN,4,3,1,1</v>
      </c>
      <c r="Y136" s="50" t="str">
        <f>随机目标!CY75</f>
        <v>item,349</v>
      </c>
      <c r="Z136" s="50">
        <f>随机目标!CZ75</f>
        <v>15</v>
      </c>
      <c r="AA136" s="50">
        <v>2</v>
      </c>
      <c r="AB136" s="50" t="e">
        <f t="shared" si="43"/>
        <v>#N/A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prop,102|9200;prop,103|800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 x14ac:dyDescent="0.15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item,101;item,102;item,200</v>
      </c>
      <c r="E137" s="50">
        <f>产出设定!$C$20</f>
        <v>50</v>
      </c>
      <c r="F137" s="50">
        <f t="shared" si="49"/>
        <v>144</v>
      </c>
      <c r="G137" s="50">
        <f t="shared" si="49"/>
        <v>240</v>
      </c>
      <c r="H137" s="50" t="str">
        <f t="shared" si="49"/>
        <v>pack,10035;pack,1227;pack,401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prop,104,2</v>
      </c>
      <c r="O137" s="50" t="str">
        <f>随机目标!DB76</f>
        <v>prop,104,2</v>
      </c>
      <c r="P137" s="50">
        <f>随机目标!DC76</f>
        <v>500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MCN,4,3,1,1</v>
      </c>
      <c r="Y137" s="50" t="str">
        <f>随机目标!CY76</f>
        <v>item,349</v>
      </c>
      <c r="Z137" s="50">
        <f>随机目标!CZ76</f>
        <v>15</v>
      </c>
      <c r="AA137" s="50">
        <v>2</v>
      </c>
      <c r="AB137" s="50" t="e">
        <f t="shared" si="43"/>
        <v>#N/A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prop,102|9200;prop,103|800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 x14ac:dyDescent="0.15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item,101;item,102;item,200</v>
      </c>
      <c r="E138" s="50">
        <f>产出设定!$C$20</f>
        <v>50</v>
      </c>
      <c r="F138" s="50">
        <f t="shared" si="50"/>
        <v>148</v>
      </c>
      <c r="G138" s="50">
        <f t="shared" si="50"/>
        <v>247</v>
      </c>
      <c r="H138" s="50" t="str">
        <f t="shared" si="50"/>
        <v>pack,10036;pack,1228;pack,401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prop,105,1</v>
      </c>
      <c r="O138" s="50" t="str">
        <f>随机目标!DB77</f>
        <v>prop,105,1</v>
      </c>
      <c r="P138" s="50">
        <f>随机目标!DC77</f>
        <v>500</v>
      </c>
      <c r="Q138" s="50">
        <v>1</v>
      </c>
      <c r="R138" s="50" t="str">
        <f t="shared" si="7"/>
        <v>prop_105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MCN,4,3,1,1</v>
      </c>
      <c r="Y138" s="50" t="str">
        <f>随机目标!CY77</f>
        <v>item,349</v>
      </c>
      <c r="Z138" s="50">
        <f>随机目标!CZ77</f>
        <v>15</v>
      </c>
      <c r="AA138" s="50">
        <v>2</v>
      </c>
      <c r="AB138" s="50" t="e">
        <f t="shared" si="43"/>
        <v>#N/A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prop,102|8900;prop,103|1100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 x14ac:dyDescent="0.15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item,101;item,102;item,200</v>
      </c>
      <c r="E139" s="50">
        <f>产出设定!$C$20</f>
        <v>50</v>
      </c>
      <c r="F139" s="50">
        <f t="shared" si="51"/>
        <v>148</v>
      </c>
      <c r="G139" s="50">
        <f t="shared" si="51"/>
        <v>247</v>
      </c>
      <c r="H139" s="50" t="str">
        <f t="shared" si="51"/>
        <v>pack,10037;pack,1228;pack,401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prop,105,1</v>
      </c>
      <c r="O139" s="50" t="str">
        <f>随机目标!DB78</f>
        <v>prop,105,1</v>
      </c>
      <c r="P139" s="50">
        <f>随机目标!DC78</f>
        <v>500</v>
      </c>
      <c r="Q139" s="50">
        <v>1</v>
      </c>
      <c r="R139" s="50" t="str">
        <f t="shared" si="7"/>
        <v>prop_105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MCN,4,3,1,1</v>
      </c>
      <c r="Y139" s="50" t="str">
        <f>随机目标!CY78</f>
        <v>item,349</v>
      </c>
      <c r="Z139" s="50">
        <f>随机目标!CZ78</f>
        <v>15</v>
      </c>
      <c r="AA139" s="50">
        <v>2</v>
      </c>
      <c r="AB139" s="50" t="e">
        <f t="shared" si="43"/>
        <v>#N/A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prop,102|8900;prop,103|1100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 x14ac:dyDescent="0.15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item,101;item,102;item,200</v>
      </c>
      <c r="E140" s="50">
        <f>产出设定!$C$20</f>
        <v>50</v>
      </c>
      <c r="F140" s="50">
        <f t="shared" si="52"/>
        <v>152</v>
      </c>
      <c r="G140" s="50">
        <f t="shared" si="52"/>
        <v>253</v>
      </c>
      <c r="H140" s="50" t="str">
        <f t="shared" si="52"/>
        <v>pack,10038;pack,1228;pack,401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prop,105,1</v>
      </c>
      <c r="O140" s="50" t="str">
        <f>随机目标!DB79</f>
        <v>prop,105,1</v>
      </c>
      <c r="P140" s="50">
        <f>随机目标!DC79</f>
        <v>500</v>
      </c>
      <c r="Q140" s="50">
        <v>1</v>
      </c>
      <c r="R140" s="50" t="str">
        <f t="shared" si="7"/>
        <v>prop_105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MCN,4,3,1,1</v>
      </c>
      <c r="Y140" s="50" t="str">
        <f>随机目标!CY79</f>
        <v>item,349</v>
      </c>
      <c r="Z140" s="50">
        <f>随机目标!CZ79</f>
        <v>15</v>
      </c>
      <c r="AA140" s="50">
        <v>2</v>
      </c>
      <c r="AB140" s="50" t="e">
        <f t="shared" si="43"/>
        <v>#N/A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prop,102|8600;prop,103|1400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 x14ac:dyDescent="0.15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item,101;item,102;item,200</v>
      </c>
      <c r="E141" s="50">
        <f>产出设定!$C$20</f>
        <v>50</v>
      </c>
      <c r="F141" s="50">
        <f t="shared" si="53"/>
        <v>152</v>
      </c>
      <c r="G141" s="50">
        <f t="shared" si="53"/>
        <v>253</v>
      </c>
      <c r="H141" s="50" t="str">
        <f t="shared" si="53"/>
        <v>pack,10039;pack,1228;pack,401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prop,105,1</v>
      </c>
      <c r="O141" s="50" t="str">
        <f>随机目标!DB80</f>
        <v>prop,105,1</v>
      </c>
      <c r="P141" s="50">
        <f>随机目标!DC80</f>
        <v>500</v>
      </c>
      <c r="Q141" s="50">
        <v>1</v>
      </c>
      <c r="R141" s="50" t="str">
        <f t="shared" si="7"/>
        <v>prop_105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MCN,4,3,1,1</v>
      </c>
      <c r="Y141" s="50" t="str">
        <f>随机目标!CY80</f>
        <v>item,349</v>
      </c>
      <c r="Z141" s="50">
        <f>随机目标!CZ80</f>
        <v>15</v>
      </c>
      <c r="AA141" s="50">
        <v>2</v>
      </c>
      <c r="AB141" s="50" t="e">
        <f t="shared" si="43"/>
        <v>#N/A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prop,102|8600;prop,103|1400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 x14ac:dyDescent="0.15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item,101;item,102;item,200</v>
      </c>
      <c r="E142" s="50">
        <f>产出设定!$C$20</f>
        <v>50</v>
      </c>
      <c r="F142" s="50">
        <f t="shared" si="54"/>
        <v>152</v>
      </c>
      <c r="G142" s="50">
        <f t="shared" si="54"/>
        <v>253</v>
      </c>
      <c r="H142" s="50" t="str">
        <f t="shared" si="54"/>
        <v>pack,10040;pack,1228;pack,401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prop,105,1</v>
      </c>
      <c r="O142" s="50" t="str">
        <f>随机目标!DB81</f>
        <v>prop,105,1</v>
      </c>
      <c r="P142" s="50">
        <f>随机目标!DC81</f>
        <v>500</v>
      </c>
      <c r="Q142" s="50">
        <v>1</v>
      </c>
      <c r="R142" s="50" t="str">
        <f t="shared" si="7"/>
        <v>prop_105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MCN,4,3,1,1</v>
      </c>
      <c r="Y142" s="50" t="str">
        <f>随机目标!CY81</f>
        <v>item,349</v>
      </c>
      <c r="Z142" s="50">
        <f>随机目标!CZ81</f>
        <v>15</v>
      </c>
      <c r="AA142" s="50">
        <v>2</v>
      </c>
      <c r="AB142" s="50" t="e">
        <f t="shared" si="43"/>
        <v>#N/A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prop,102|8600;prop,103|1400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 x14ac:dyDescent="0.15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156</v>
      </c>
      <c r="G143" s="50">
        <f t="shared" si="55"/>
        <v>260</v>
      </c>
      <c r="H143" s="50" t="str">
        <f t="shared" si="55"/>
        <v>pack,10041;pack,1228;pack,401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prop,105,1</v>
      </c>
      <c r="O143" s="50" t="str">
        <f>随机目标!DB82</f>
        <v>prop,105,1</v>
      </c>
      <c r="P143" s="50">
        <f>随机目标!DC82</f>
        <v>500</v>
      </c>
      <c r="Q143" s="50">
        <v>1</v>
      </c>
      <c r="R143" s="50" t="str">
        <f t="shared" si="7"/>
        <v>prop_105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MCN,4,3,1,1</v>
      </c>
      <c r="Y143" s="50" t="str">
        <f>随机目标!CY82</f>
        <v>item,349</v>
      </c>
      <c r="Z143" s="50">
        <f>随机目标!CZ82</f>
        <v>15</v>
      </c>
      <c r="AA143" s="50">
        <v>2</v>
      </c>
      <c r="AB143" s="50" t="e">
        <f t="shared" si="43"/>
        <v>#N/A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prop,102|8300;prop,103|1700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 x14ac:dyDescent="0.15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160</v>
      </c>
      <c r="G144" s="50">
        <f t="shared" si="56"/>
        <v>267</v>
      </c>
      <c r="H144" s="50" t="str">
        <f t="shared" si="56"/>
        <v>pack,10042;pack,1229;pack,401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prop,105,1</v>
      </c>
      <c r="O144" s="50" t="str">
        <f>随机目标!DB83</f>
        <v>prop,105,1</v>
      </c>
      <c r="P144" s="50">
        <f>随机目标!DC83</f>
        <v>500</v>
      </c>
      <c r="Q144" s="50">
        <v>1</v>
      </c>
      <c r="R144" s="50" t="str">
        <f t="shared" si="7"/>
        <v>prop_105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MCN,4,3,1,1</v>
      </c>
      <c r="Y144" s="50" t="str">
        <f>随机目标!CY83</f>
        <v>item,349</v>
      </c>
      <c r="Z144" s="50">
        <f>随机目标!CZ83</f>
        <v>15</v>
      </c>
      <c r="AA144" s="50">
        <v>2</v>
      </c>
      <c r="AB144" s="50" t="e">
        <f t="shared" si="43"/>
        <v>#N/A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prop,102|8000;prop,103|2000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 x14ac:dyDescent="0.15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164</v>
      </c>
      <c r="G145" s="50">
        <f t="shared" si="57"/>
        <v>273</v>
      </c>
      <c r="H145" s="50" t="str">
        <f t="shared" si="57"/>
        <v>pack,10043;pack,1229;pack,401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prop,105,1</v>
      </c>
      <c r="O145" s="50" t="str">
        <f>随机目标!DB84</f>
        <v>prop,105,1</v>
      </c>
      <c r="P145" s="50">
        <f>随机目标!DC84</f>
        <v>500</v>
      </c>
      <c r="Q145" s="50">
        <v>1</v>
      </c>
      <c r="R145" s="50" t="str">
        <f t="shared" si="7"/>
        <v>prop_105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MCN,4,3,1,1</v>
      </c>
      <c r="Y145" s="50" t="str">
        <f>随机目标!CY84</f>
        <v>item,349</v>
      </c>
      <c r="Z145" s="50">
        <f>随机目标!CZ84</f>
        <v>15</v>
      </c>
      <c r="AA145" s="50">
        <v>2</v>
      </c>
      <c r="AB145" s="50" t="e">
        <f t="shared" si="43"/>
        <v>#N/A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prop,102|7700;prop,103|2300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 x14ac:dyDescent="0.15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164</v>
      </c>
      <c r="G146" s="50">
        <f t="shared" si="58"/>
        <v>273</v>
      </c>
      <c r="H146" s="50" t="str">
        <f t="shared" si="58"/>
        <v>pack,10044;pack,1229;pack,401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prop,105,1</v>
      </c>
      <c r="O146" s="50" t="str">
        <f>随机目标!DB85</f>
        <v>prop,105,1</v>
      </c>
      <c r="P146" s="50">
        <f>随机目标!DC85</f>
        <v>500</v>
      </c>
      <c r="Q146" s="50">
        <v>1</v>
      </c>
      <c r="R146" s="50" t="str">
        <f t="shared" si="7"/>
        <v>prop_105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MCN,4,3,1,1</v>
      </c>
      <c r="Y146" s="50" t="str">
        <f>随机目标!CY85</f>
        <v>item,349</v>
      </c>
      <c r="Z146" s="50">
        <f>随机目标!CZ85</f>
        <v>15</v>
      </c>
      <c r="AA146" s="50">
        <v>2</v>
      </c>
      <c r="AB146" s="50" t="e">
        <f t="shared" si="43"/>
        <v>#N/A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prop,102|7700;prop,103|2300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 x14ac:dyDescent="0.15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168</v>
      </c>
      <c r="G147" s="50">
        <f t="shared" si="59"/>
        <v>280</v>
      </c>
      <c r="H147" s="50" t="str">
        <f t="shared" si="59"/>
        <v>pack,10045;pack,1229;pack,401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prop,105,1</v>
      </c>
      <c r="O147" s="50" t="str">
        <f>随机目标!DB86</f>
        <v>prop,105,1</v>
      </c>
      <c r="P147" s="50">
        <f>随机目标!DC86</f>
        <v>500</v>
      </c>
      <c r="Q147" s="50">
        <v>1</v>
      </c>
      <c r="R147" s="50" t="str">
        <f t="shared" si="7"/>
        <v>prop_105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MCN,4,3,1,1</v>
      </c>
      <c r="Y147" s="50" t="str">
        <f>随机目标!CY86</f>
        <v>item,349</v>
      </c>
      <c r="Z147" s="50">
        <f>随机目标!CZ86</f>
        <v>15</v>
      </c>
      <c r="AA147" s="50">
        <v>2</v>
      </c>
      <c r="AB147" s="50" t="e">
        <f t="shared" si="43"/>
        <v>#N/A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prop,102|7400;prop,103|2600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 x14ac:dyDescent="0.15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168</v>
      </c>
      <c r="G148" s="50">
        <f t="shared" si="60"/>
        <v>280</v>
      </c>
      <c r="H148" s="50" t="str">
        <f t="shared" si="60"/>
        <v>pack,10046;pack,1229;pack,401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prop,105,1</v>
      </c>
      <c r="O148" s="50" t="str">
        <f>随机目标!DB87</f>
        <v>prop,105,1</v>
      </c>
      <c r="P148" s="50">
        <f>随机目标!DC87</f>
        <v>500</v>
      </c>
      <c r="Q148" s="50">
        <v>1</v>
      </c>
      <c r="R148" s="50" t="str">
        <f t="shared" si="7"/>
        <v>prop_105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MCN,4,3,1,1</v>
      </c>
      <c r="Y148" s="50" t="str">
        <f>随机目标!CY87</f>
        <v>item,349</v>
      </c>
      <c r="Z148" s="50">
        <f>随机目标!CZ87</f>
        <v>15</v>
      </c>
      <c r="AA148" s="50">
        <v>2</v>
      </c>
      <c r="AB148" s="50" t="e">
        <f t="shared" si="43"/>
        <v>#N/A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prop,102|7400;prop,103|2600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 x14ac:dyDescent="0.15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item,102;item,200</v>
      </c>
      <c r="E149" s="50">
        <f>产出设定!$C$20</f>
        <v>50</v>
      </c>
      <c r="F149" s="50">
        <f t="shared" si="61"/>
        <v>172</v>
      </c>
      <c r="G149" s="50">
        <f t="shared" si="61"/>
        <v>287</v>
      </c>
      <c r="H149" s="50" t="str">
        <f t="shared" si="61"/>
        <v>pack,10047;pack,1230;pack,401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prop,105,1</v>
      </c>
      <c r="O149" s="50" t="str">
        <f>随机目标!DB88</f>
        <v>prop,105,1</v>
      </c>
      <c r="P149" s="50">
        <f>随机目标!DC88</f>
        <v>1500</v>
      </c>
      <c r="Q149" s="50">
        <v>1</v>
      </c>
      <c r="R149" s="50" t="str">
        <f t="shared" si="7"/>
        <v>prop_105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MCN,4,3,1,1</v>
      </c>
      <c r="Y149" s="50" t="str">
        <f>随机目标!CY88</f>
        <v>item,349</v>
      </c>
      <c r="Z149" s="50">
        <f>随机目标!CZ88</f>
        <v>20</v>
      </c>
      <c r="AA149" s="50">
        <v>2</v>
      </c>
      <c r="AB149" s="50" t="e">
        <f t="shared" si="43"/>
        <v>#N/A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prop,102|7100;prop,103|2900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 x14ac:dyDescent="0.15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item,102;item,200</v>
      </c>
      <c r="E150" s="50">
        <f>产出设定!$C$20</f>
        <v>50</v>
      </c>
      <c r="F150" s="50">
        <f t="shared" si="62"/>
        <v>172</v>
      </c>
      <c r="G150" s="50">
        <f t="shared" si="62"/>
        <v>287</v>
      </c>
      <c r="H150" s="50" t="str">
        <f t="shared" si="62"/>
        <v>pack,10048;pack,1230;pack,401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prop,105,1</v>
      </c>
      <c r="O150" s="50" t="str">
        <f>随机目标!DB89</f>
        <v>prop,105,1</v>
      </c>
      <c r="P150" s="50">
        <f>随机目标!DC89</f>
        <v>1500</v>
      </c>
      <c r="Q150" s="50">
        <v>1</v>
      </c>
      <c r="R150" s="50" t="str">
        <f t="shared" si="7"/>
        <v>prop_105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MCN,4,3,1,1</v>
      </c>
      <c r="Y150" s="50" t="str">
        <f>随机目标!CY89</f>
        <v>item,349</v>
      </c>
      <c r="Z150" s="50">
        <f>随机目标!CZ89</f>
        <v>20</v>
      </c>
      <c r="AA150" s="50">
        <v>2</v>
      </c>
      <c r="AB150" s="50" t="e">
        <f t="shared" si="43"/>
        <v>#N/A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prop,102|7100;prop,103|2900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 x14ac:dyDescent="0.15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item,102;item,200</v>
      </c>
      <c r="E151" s="50">
        <f>产出设定!$C$20</f>
        <v>50</v>
      </c>
      <c r="F151" s="50">
        <f t="shared" si="63"/>
        <v>176</v>
      </c>
      <c r="G151" s="50">
        <f t="shared" si="63"/>
        <v>293</v>
      </c>
      <c r="H151" s="50" t="str">
        <f t="shared" si="63"/>
        <v>pack,10049;pack,1230;pack,401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prop,105,1</v>
      </c>
      <c r="O151" s="50" t="str">
        <f>随机目标!DB90</f>
        <v>prop,105,1</v>
      </c>
      <c r="P151" s="50">
        <f>随机目标!DC90</f>
        <v>1500</v>
      </c>
      <c r="Q151" s="50">
        <v>1</v>
      </c>
      <c r="R151" s="50" t="str">
        <f t="shared" si="7"/>
        <v>prop_105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MCN,4,3,1,1</v>
      </c>
      <c r="Y151" s="50" t="str">
        <f>随机目标!CY90</f>
        <v>item,349</v>
      </c>
      <c r="Z151" s="50">
        <f>随机目标!CZ90</f>
        <v>20</v>
      </c>
      <c r="AA151" s="50">
        <v>2</v>
      </c>
      <c r="AB151" s="50" t="e">
        <f t="shared" si="43"/>
        <v>#N/A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prop,102|6800;prop,103|3200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 x14ac:dyDescent="0.15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item,102;item,200</v>
      </c>
      <c r="E152" s="50">
        <f>产出设定!$C$20</f>
        <v>50</v>
      </c>
      <c r="F152" s="50">
        <f t="shared" si="64"/>
        <v>176</v>
      </c>
      <c r="G152" s="50">
        <f t="shared" si="64"/>
        <v>293</v>
      </c>
      <c r="H152" s="50" t="str">
        <f t="shared" si="64"/>
        <v>pack,10050;pack,1230;pack,401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1500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MCN,4,3,1,1</v>
      </c>
      <c r="Y152" s="50" t="str">
        <f>随机目标!CY91</f>
        <v>item,349</v>
      </c>
      <c r="Z152" s="50">
        <f>随机目标!CZ91</f>
        <v>20</v>
      </c>
      <c r="AA152" s="50">
        <v>2</v>
      </c>
      <c r="AB152" s="50" t="e">
        <f t="shared" si="43"/>
        <v>#N/A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prop,102|6800;prop,103|3200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 x14ac:dyDescent="0.15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item,102;item,200</v>
      </c>
      <c r="E153" s="50">
        <f>产出设定!$C$20</f>
        <v>50</v>
      </c>
      <c r="F153" s="50">
        <f t="shared" si="65"/>
        <v>180</v>
      </c>
      <c r="G153" s="50">
        <f t="shared" si="65"/>
        <v>300</v>
      </c>
      <c r="H153" s="50" t="str">
        <f t="shared" si="65"/>
        <v>pack,10051;pack,1230;pack,401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1500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MCN,4,3,1,1</v>
      </c>
      <c r="Y153" s="50" t="str">
        <f>随机目标!CY92</f>
        <v>item,349</v>
      </c>
      <c r="Z153" s="50">
        <f>随机目标!CZ92</f>
        <v>20</v>
      </c>
      <c r="AA153" s="50">
        <v>2</v>
      </c>
      <c r="AB153" s="50" t="e">
        <f t="shared" si="43"/>
        <v>#N/A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prop,102|6500;prop,103|3500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 x14ac:dyDescent="0.15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item,102;item,200</v>
      </c>
      <c r="E154" s="50">
        <f>产出设定!$C$20</f>
        <v>50</v>
      </c>
      <c r="F154" s="50">
        <f t="shared" si="66"/>
        <v>180</v>
      </c>
      <c r="G154" s="50">
        <f t="shared" si="66"/>
        <v>300</v>
      </c>
      <c r="H154" s="50" t="str">
        <f t="shared" si="66"/>
        <v>pack,10052;pack,1230;pack,401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1500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MCN,4,3,1,1</v>
      </c>
      <c r="Y154" s="50" t="str">
        <f>随机目标!CY93</f>
        <v>item,349</v>
      </c>
      <c r="Z154" s="50">
        <f>随机目标!CZ93</f>
        <v>20</v>
      </c>
      <c r="AA154" s="50">
        <v>2</v>
      </c>
      <c r="AB154" s="50" t="e">
        <f t="shared" si="43"/>
        <v>#N/A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prop,102|6500;prop,103|3500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 x14ac:dyDescent="0.15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item,102;item,200</v>
      </c>
      <c r="E155" s="50">
        <f>产出设定!$C$20</f>
        <v>50</v>
      </c>
      <c r="F155" s="50">
        <f t="shared" si="67"/>
        <v>180</v>
      </c>
      <c r="G155" s="50">
        <f t="shared" si="67"/>
        <v>300</v>
      </c>
      <c r="H155" s="50" t="str">
        <f t="shared" si="67"/>
        <v>pack,10053;pack,1230;pack,401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1500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MCN,4,3,1,1</v>
      </c>
      <c r="Y155" s="50" t="str">
        <f>随机目标!CY94</f>
        <v>item,349</v>
      </c>
      <c r="Z155" s="50">
        <f>随机目标!CZ94</f>
        <v>20</v>
      </c>
      <c r="AA155" s="50">
        <v>2</v>
      </c>
      <c r="AB155" s="50" t="e">
        <f t="shared" si="43"/>
        <v>#N/A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prop,102|6500;prop,103|3500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 x14ac:dyDescent="0.15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item,102;item,200</v>
      </c>
      <c r="E156" s="50">
        <f>产出设定!$C$20</f>
        <v>50</v>
      </c>
      <c r="F156" s="50">
        <f t="shared" si="68"/>
        <v>186</v>
      </c>
      <c r="G156" s="50">
        <f t="shared" si="68"/>
        <v>310</v>
      </c>
      <c r="H156" s="50" t="str">
        <f t="shared" si="68"/>
        <v>pack,10054;pack,1231;pack,401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1500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MCN,4,3,1,1</v>
      </c>
      <c r="Y156" s="50" t="str">
        <f>随机目标!CY95</f>
        <v>item,349</v>
      </c>
      <c r="Z156" s="50">
        <f>随机目标!CZ95</f>
        <v>20</v>
      </c>
      <c r="AA156" s="50">
        <v>2</v>
      </c>
      <c r="AB156" s="50" t="e">
        <f t="shared" si="43"/>
        <v>#N/A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prop,102|6060;prop,103|3940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 x14ac:dyDescent="0.15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item,102;item,200</v>
      </c>
      <c r="E157" s="50">
        <f>产出设定!$C$20</f>
        <v>50</v>
      </c>
      <c r="F157" s="50">
        <f t="shared" si="69"/>
        <v>186</v>
      </c>
      <c r="G157" s="50">
        <f t="shared" si="69"/>
        <v>310</v>
      </c>
      <c r="H157" s="50" t="str">
        <f t="shared" si="69"/>
        <v>pack,10055;pack,1231;pack,401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1500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MCN,4,3,1,1</v>
      </c>
      <c r="Y157" s="50" t="str">
        <f>随机目标!CY96</f>
        <v>item,349</v>
      </c>
      <c r="Z157" s="50">
        <f>随机目标!CZ96</f>
        <v>20</v>
      </c>
      <c r="AA157" s="50">
        <v>2</v>
      </c>
      <c r="AB157" s="50" t="e">
        <f t="shared" si="43"/>
        <v>#N/A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prop,102|6060;prop,103|3940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 x14ac:dyDescent="0.15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item,102;item,200</v>
      </c>
      <c r="E158" s="50">
        <f>产出设定!$C$20</f>
        <v>50</v>
      </c>
      <c r="F158" s="50">
        <f t="shared" si="70"/>
        <v>186</v>
      </c>
      <c r="G158" s="50">
        <f t="shared" si="70"/>
        <v>310</v>
      </c>
      <c r="H158" s="50" t="str">
        <f t="shared" si="70"/>
        <v>pack,10056;pack,1231;pack,401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1500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MCN,4,3,1,1</v>
      </c>
      <c r="Y158" s="50" t="str">
        <f>随机目标!CY97</f>
        <v>item,349</v>
      </c>
      <c r="Z158" s="50">
        <f>随机目标!CZ97</f>
        <v>20</v>
      </c>
      <c r="AA158" s="50">
        <v>2</v>
      </c>
      <c r="AB158" s="50" t="e">
        <f t="shared" si="43"/>
        <v>#N/A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prop,102|6060;prop,103|3940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 x14ac:dyDescent="0.15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item,102;item,200</v>
      </c>
      <c r="E159" s="50">
        <f>产出设定!$C$20</f>
        <v>50</v>
      </c>
      <c r="F159" s="50">
        <f t="shared" si="71"/>
        <v>192</v>
      </c>
      <c r="G159" s="50">
        <f t="shared" si="71"/>
        <v>320</v>
      </c>
      <c r="H159" s="50" t="str">
        <f t="shared" si="71"/>
        <v>pack,10057;pack,1231;pack,401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1500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MCN,4,3,1,1</v>
      </c>
      <c r="Y159" s="50" t="str">
        <f>随机目标!CY98</f>
        <v>item,349</v>
      </c>
      <c r="Z159" s="50">
        <f>随机目标!CZ98</f>
        <v>20</v>
      </c>
      <c r="AA159" s="50">
        <v>2</v>
      </c>
      <c r="AB159" s="50" t="e">
        <f t="shared" si="43"/>
        <v>#N/A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prop,102|5600;prop,103|4400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 x14ac:dyDescent="0.15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item,102;item,200</v>
      </c>
      <c r="E160" s="50">
        <f>产出设定!$C$20</f>
        <v>50</v>
      </c>
      <c r="F160" s="50">
        <f t="shared" si="72"/>
        <v>192</v>
      </c>
      <c r="G160" s="50">
        <f t="shared" si="72"/>
        <v>320</v>
      </c>
      <c r="H160" s="50" t="str">
        <f t="shared" si="72"/>
        <v>pack,10058;pack,1231;pack,401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1500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MCN,4,3,1,1</v>
      </c>
      <c r="Y160" s="50" t="str">
        <f>随机目标!CY99</f>
        <v>item,349</v>
      </c>
      <c r="Z160" s="50">
        <f>随机目标!CZ99</f>
        <v>20</v>
      </c>
      <c r="AA160" s="50">
        <v>2</v>
      </c>
      <c r="AB160" s="50" t="e">
        <f t="shared" si="43"/>
        <v>#N/A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prop,102|5600;prop,103|4400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 x14ac:dyDescent="0.15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192</v>
      </c>
      <c r="G161" s="50">
        <f t="shared" si="73"/>
        <v>320</v>
      </c>
      <c r="H161" s="50" t="str">
        <f t="shared" si="73"/>
        <v>pack,10059;pack,1231;pack,401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1500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MCN,4,3,1,1</v>
      </c>
      <c r="Y161" s="50" t="str">
        <f>随机目标!CY100</f>
        <v>item,349</v>
      </c>
      <c r="Z161" s="50">
        <f>随机目标!CZ100</f>
        <v>20</v>
      </c>
      <c r="AA161" s="50">
        <v>2</v>
      </c>
      <c r="AB161" s="50" t="e">
        <f t="shared" si="43"/>
        <v>#N/A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prop,102|5600;prop,103|4400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 x14ac:dyDescent="0.15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195</v>
      </c>
      <c r="G162" s="50">
        <f t="shared" si="74"/>
        <v>325</v>
      </c>
      <c r="H162" s="50" t="str">
        <f t="shared" si="74"/>
        <v>pack,10060;pack,1232;pack,401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1500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MCN,4,3,1,1</v>
      </c>
      <c r="Y162" s="50" t="str">
        <f>随机目标!CY101</f>
        <v>item,349</v>
      </c>
      <c r="Z162" s="50">
        <f>随机目标!CZ101</f>
        <v>20</v>
      </c>
      <c r="AA162" s="50">
        <v>2</v>
      </c>
      <c r="AB162" s="50" t="e">
        <f t="shared" si="43"/>
        <v>#N/A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prop,102|5400;prop,103|4600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 x14ac:dyDescent="0.15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195</v>
      </c>
      <c r="G163" s="50">
        <f t="shared" si="75"/>
        <v>325</v>
      </c>
      <c r="H163" s="50" t="str">
        <f t="shared" si="75"/>
        <v>pack,10061;pack,1232;pack,401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1500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MCN,4,3,1,1</v>
      </c>
      <c r="Y163" s="50" t="str">
        <f>随机目标!CY102</f>
        <v>item,349</v>
      </c>
      <c r="Z163" s="50">
        <f>随机目标!CZ102</f>
        <v>20</v>
      </c>
      <c r="AA163" s="50">
        <v>2</v>
      </c>
      <c r="AB163" s="50" t="e">
        <f t="shared" si="43"/>
        <v>#N/A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prop,102|5400;prop,103|4600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 x14ac:dyDescent="0.15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195</v>
      </c>
      <c r="G164" s="50">
        <f t="shared" si="76"/>
        <v>325</v>
      </c>
      <c r="H164" s="50" t="str">
        <f t="shared" si="76"/>
        <v>pack,10062;pack,1232;pack,401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1500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MCN,4,3,1,1</v>
      </c>
      <c r="Y164" s="50" t="str">
        <f>随机目标!CY103</f>
        <v>item,349</v>
      </c>
      <c r="Z164" s="50">
        <f>随机目标!CZ103</f>
        <v>20</v>
      </c>
      <c r="AA164" s="50">
        <v>2</v>
      </c>
      <c r="AB164" s="50" t="e">
        <f t="shared" si="43"/>
        <v>#N/A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prop,102|5400;prop,103|4600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 x14ac:dyDescent="0.15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198</v>
      </c>
      <c r="G165" s="50">
        <f t="shared" si="77"/>
        <v>330</v>
      </c>
      <c r="H165" s="50" t="str">
        <f t="shared" si="77"/>
        <v>pack,10063;pack,1232;pack,401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1500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MCN,4,3,1,1</v>
      </c>
      <c r="Y165" s="50" t="str">
        <f>随机目标!CY104</f>
        <v>item,349</v>
      </c>
      <c r="Z165" s="50">
        <f>随机目标!CZ104</f>
        <v>20</v>
      </c>
      <c r="AA165" s="50">
        <v>2</v>
      </c>
      <c r="AB165" s="50" t="e">
        <f t="shared" si="43"/>
        <v>#N/A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prop,102|5160;prop,103|4840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 x14ac:dyDescent="0.15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198</v>
      </c>
      <c r="G166" s="50">
        <f t="shared" si="78"/>
        <v>330</v>
      </c>
      <c r="H166" s="50" t="str">
        <f t="shared" si="78"/>
        <v>pack,10064;pack,1232;pack,401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1500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MCN,4,3,1,1</v>
      </c>
      <c r="Y166" s="50" t="str">
        <f>随机目标!CY105</f>
        <v>item,349</v>
      </c>
      <c r="Z166" s="50">
        <f>随机目标!CZ105</f>
        <v>20</v>
      </c>
      <c r="AA166" s="50">
        <v>2</v>
      </c>
      <c r="AB166" s="50" t="e">
        <f t="shared" si="43"/>
        <v>#N/A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prop,102|5160;prop,103|4840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 x14ac:dyDescent="0.15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198</v>
      </c>
      <c r="G167" s="50">
        <f t="shared" si="79"/>
        <v>330</v>
      </c>
      <c r="H167" s="50" t="str">
        <f t="shared" si="79"/>
        <v>pack,10065;pack,1232;pack,401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1500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MCN,4,3,1,1</v>
      </c>
      <c r="Y167" s="50" t="str">
        <f>随机目标!CY106</f>
        <v>item,349</v>
      </c>
      <c r="Z167" s="50">
        <f>随机目标!CZ106</f>
        <v>20</v>
      </c>
      <c r="AA167" s="50">
        <v>2</v>
      </c>
      <c r="AB167" s="50" t="e">
        <f t="shared" si="43"/>
        <v>#N/A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prop,102|5160;prop,103|4840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 x14ac:dyDescent="0.15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201</v>
      </c>
      <c r="G168" s="50">
        <f t="shared" si="80"/>
        <v>335</v>
      </c>
      <c r="H168" s="50" t="str">
        <f t="shared" si="80"/>
        <v>pack,10066;pack,1232;pack,401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1500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MCN,4,3,1,1</v>
      </c>
      <c r="Y168" s="50" t="str">
        <f>随机目标!CY107</f>
        <v>item,349</v>
      </c>
      <c r="Z168" s="50">
        <f>随机目标!CZ107</f>
        <v>20</v>
      </c>
      <c r="AA168" s="50">
        <v>2</v>
      </c>
      <c r="AB168" s="50" t="e">
        <f t="shared" si="43"/>
        <v>#N/A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prop,102|4960;prop,103|5040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 x14ac:dyDescent="0.15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201</v>
      </c>
      <c r="G169" s="50">
        <f t="shared" si="81"/>
        <v>335</v>
      </c>
      <c r="H169" s="50" t="str">
        <f t="shared" si="81"/>
        <v>pack,10067;pack,1232;pack,401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1500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MCN,4,3,1,1</v>
      </c>
      <c r="Y169" s="50" t="str">
        <f>随机目标!CY108</f>
        <v>item,349</v>
      </c>
      <c r="Z169" s="50">
        <f>随机目标!CZ108</f>
        <v>20</v>
      </c>
      <c r="AA169" s="50">
        <v>2</v>
      </c>
      <c r="AB169" s="50" t="e">
        <f t="shared" si="43"/>
        <v>#N/A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prop,102|4960;prop,103|5040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 x14ac:dyDescent="0.15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201</v>
      </c>
      <c r="G170" s="50">
        <f t="shared" si="82"/>
        <v>335</v>
      </c>
      <c r="H170" s="50" t="str">
        <f t="shared" si="82"/>
        <v>pack,10068;pack,1232;pack,401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1500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MCN,4,3,1,1</v>
      </c>
      <c r="Y170" s="50" t="str">
        <f>随机目标!CY109</f>
        <v>item,349</v>
      </c>
      <c r="Z170" s="50">
        <f>随机目标!CZ109</f>
        <v>20</v>
      </c>
      <c r="AA170" s="50">
        <v>2</v>
      </c>
      <c r="AB170" s="50" t="e">
        <f t="shared" si="43"/>
        <v>#N/A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prop,102|4960;prop,103|5040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 x14ac:dyDescent="0.15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204</v>
      </c>
      <c r="G171" s="50">
        <f t="shared" si="83"/>
        <v>340</v>
      </c>
      <c r="H171" s="50" t="str">
        <f t="shared" si="83"/>
        <v>pack,10069;pack,1232;pack,401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1500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MCN,4,3,1,1</v>
      </c>
      <c r="Y171" s="50" t="str">
        <f>随机目标!CY110</f>
        <v>item,349</v>
      </c>
      <c r="Z171" s="50">
        <f>随机目标!CZ110</f>
        <v>20</v>
      </c>
      <c r="AA171" s="50">
        <v>2</v>
      </c>
      <c r="AB171" s="50" t="e">
        <f t="shared" si="43"/>
        <v>#N/A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prop,102|4700;prop,103|5300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 x14ac:dyDescent="0.15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204</v>
      </c>
      <c r="G172" s="50">
        <f t="shared" si="84"/>
        <v>340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1500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MCN,4,3,1,1</v>
      </c>
      <c r="Y172" s="50" t="str">
        <f>随机目标!CY111</f>
        <v>item,349</v>
      </c>
      <c r="Z172" s="50">
        <f>随机目标!CZ111</f>
        <v>20</v>
      </c>
      <c r="AA172" s="50">
        <v>2</v>
      </c>
      <c r="AB172" s="50" t="e">
        <f t="shared" si="43"/>
        <v>#N/A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prop,102|4700;prop,103|5300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 x14ac:dyDescent="0.15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204</v>
      </c>
      <c r="G173" s="50">
        <f t="shared" si="85"/>
        <v>340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1500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MCN,4,3,1,1</v>
      </c>
      <c r="Y173" s="50" t="str">
        <f>随机目标!CY112</f>
        <v>item,349</v>
      </c>
      <c r="Z173" s="50">
        <f>随机目标!CZ112</f>
        <v>20</v>
      </c>
      <c r="AA173" s="50">
        <v>2</v>
      </c>
      <c r="AB173" s="50" t="e">
        <f t="shared" si="43"/>
        <v>#N/A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prop,102|4700;prop,103|5300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 x14ac:dyDescent="0.15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207</v>
      </c>
      <c r="G174" s="50">
        <f t="shared" si="86"/>
        <v>345</v>
      </c>
      <c r="H174" s="50" t="str">
        <f t="shared" si="86"/>
        <v>pack,10072;pack,1233;pack,401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1500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MCN,4,3,1,1</v>
      </c>
      <c r="Y174" s="50" t="str">
        <f>随机目标!CY113</f>
        <v>item,349</v>
      </c>
      <c r="Z174" s="50">
        <f>随机目标!CZ113</f>
        <v>20</v>
      </c>
      <c r="AA174" s="50">
        <v>2</v>
      </c>
      <c r="AB174" s="50" t="e">
        <f t="shared" si="43"/>
        <v>#N/A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prop,102|4500;prop,103|5500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 x14ac:dyDescent="0.15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207</v>
      </c>
      <c r="G175" s="50">
        <f t="shared" si="87"/>
        <v>345</v>
      </c>
      <c r="H175" s="50" t="str">
        <f t="shared" si="87"/>
        <v>pack,10073;pack,1233;pack,401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1500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MCN,4,3,1,1</v>
      </c>
      <c r="Y175" s="50" t="str">
        <f>随机目标!CY114</f>
        <v>item,349</v>
      </c>
      <c r="Z175" s="50">
        <f>随机目标!CZ114</f>
        <v>20</v>
      </c>
      <c r="AA175" s="50">
        <v>2</v>
      </c>
      <c r="AB175" s="50" t="e">
        <f t="shared" si="43"/>
        <v>#N/A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prop,102|4500;prop,103|5500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 x14ac:dyDescent="0.15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207</v>
      </c>
      <c r="G176" s="50">
        <f t="shared" si="88"/>
        <v>345</v>
      </c>
      <c r="H176" s="50" t="str">
        <f t="shared" si="88"/>
        <v>pack,10074;pack,1233;pack,401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1500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MCN,4,3,1,1</v>
      </c>
      <c r="Y176" s="50" t="str">
        <f>随机目标!CY115</f>
        <v>item,349</v>
      </c>
      <c r="Z176" s="50">
        <f>随机目标!CZ115</f>
        <v>20</v>
      </c>
      <c r="AA176" s="50">
        <v>2</v>
      </c>
      <c r="AB176" s="50" t="e">
        <f t="shared" si="43"/>
        <v>#N/A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prop,102|4500;prop,103|5500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 x14ac:dyDescent="0.15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210</v>
      </c>
      <c r="G177" s="50">
        <f t="shared" si="89"/>
        <v>350</v>
      </c>
      <c r="H177" s="50" t="str">
        <f t="shared" si="89"/>
        <v>pack,10075;pack,1233;pack,401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1500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MCN,4,3,1,1</v>
      </c>
      <c r="Y177" s="50" t="str">
        <f>随机目标!CY116</f>
        <v>item,349</v>
      </c>
      <c r="Z177" s="50">
        <f>随机目标!CZ116</f>
        <v>20</v>
      </c>
      <c r="AA177" s="50">
        <v>2</v>
      </c>
      <c r="AB177" s="50" t="e">
        <f t="shared" si="43"/>
        <v>#N/A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prop,102|4260;prop,103|5740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 x14ac:dyDescent="0.15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210</v>
      </c>
      <c r="G178" s="50">
        <f t="shared" si="90"/>
        <v>350</v>
      </c>
      <c r="H178" s="50" t="str">
        <f t="shared" si="90"/>
        <v>pack,10076;pack,1233;pack,401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1500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MCN,4,3,1,1</v>
      </c>
      <c r="Y178" s="50" t="str">
        <f>随机目标!CY117</f>
        <v>item,349</v>
      </c>
      <c r="Z178" s="50">
        <f>随机目标!CZ117</f>
        <v>20</v>
      </c>
      <c r="AA178" s="50">
        <v>2</v>
      </c>
      <c r="AB178" s="50" t="e">
        <f t="shared" si="43"/>
        <v>#N/A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prop,102|4260;prop,103|5740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 x14ac:dyDescent="0.15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210</v>
      </c>
      <c r="G179" s="50">
        <f t="shared" si="91"/>
        <v>350</v>
      </c>
      <c r="H179" s="50" t="str">
        <f t="shared" si="91"/>
        <v>pack,10077;pack,1233;pack,401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1500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MCN,4,3,1,1</v>
      </c>
      <c r="Y179" s="50" t="str">
        <f>随机目标!CY118</f>
        <v>item,349</v>
      </c>
      <c r="Z179" s="50">
        <f>随机目标!CZ118</f>
        <v>20</v>
      </c>
      <c r="AA179" s="50">
        <v>2</v>
      </c>
      <c r="AB179" s="50" t="e">
        <f t="shared" si="43"/>
        <v>#N/A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prop,102|4260;prop,103|5740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 x14ac:dyDescent="0.15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213</v>
      </c>
      <c r="G180" s="50">
        <f t="shared" si="92"/>
        <v>355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1500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MCN,4,3,1,1</v>
      </c>
      <c r="Y180" s="50" t="str">
        <f>随机目标!CY119</f>
        <v>item,349</v>
      </c>
      <c r="Z180" s="50">
        <f>随机目标!CZ119</f>
        <v>20</v>
      </c>
      <c r="AA180" s="50">
        <v>2</v>
      </c>
      <c r="AB180" s="50" t="e">
        <f t="shared" si="43"/>
        <v>#N/A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prop,102|4060;prop,103|5940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 x14ac:dyDescent="0.15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213</v>
      </c>
      <c r="G181" s="50">
        <f t="shared" si="93"/>
        <v>355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1500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MCN,4,3,1,1</v>
      </c>
      <c r="Y181" s="50" t="str">
        <f>随机目标!CY120</f>
        <v>item,349</v>
      </c>
      <c r="Z181" s="50">
        <f>随机目标!CZ120</f>
        <v>20</v>
      </c>
      <c r="AA181" s="50">
        <v>2</v>
      </c>
      <c r="AB181" s="50" t="e">
        <f t="shared" si="43"/>
        <v>#N/A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prop,102|4060;prop,103|5940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 x14ac:dyDescent="0.15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213</v>
      </c>
      <c r="G182" s="50">
        <f t="shared" si="94"/>
        <v>355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1500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MCN,4,3,1,1</v>
      </c>
      <c r="Y182" s="50" t="str">
        <f>随机目标!CY121</f>
        <v>item,349</v>
      </c>
      <c r="Z182" s="50">
        <f>随机目标!CZ121</f>
        <v>20</v>
      </c>
      <c r="AA182" s="50">
        <v>2</v>
      </c>
      <c r="AB182" s="50" t="e">
        <f t="shared" si="43"/>
        <v>#N/A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prop,102|4060;prop,103|5940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 x14ac:dyDescent="0.15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216</v>
      </c>
      <c r="G183" s="50">
        <f t="shared" si="95"/>
        <v>360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1500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MCN,4,3,1,1</v>
      </c>
      <c r="Y183" s="50" t="str">
        <f>随机目标!CY122</f>
        <v>item,349</v>
      </c>
      <c r="Z183" s="50">
        <f>随机目标!CZ122</f>
        <v>20</v>
      </c>
      <c r="AA183" s="50">
        <v>2</v>
      </c>
      <c r="AB183" s="50" t="e">
        <f t="shared" si="43"/>
        <v>#N/A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prop,102|3800;prop,103|6200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 x14ac:dyDescent="0.15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216</v>
      </c>
      <c r="G184" s="50">
        <f t="shared" si="96"/>
        <v>360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1500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MCN,4,3,1,1</v>
      </c>
      <c r="Y184" s="50" t="str">
        <f>随机目标!CY123</f>
        <v>item,349</v>
      </c>
      <c r="Z184" s="50">
        <f>随机目标!CZ123</f>
        <v>20</v>
      </c>
      <c r="AA184" s="50">
        <v>2</v>
      </c>
      <c r="AB184" s="50" t="e">
        <f t="shared" si="43"/>
        <v>#N/A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prop,102|3800;prop,103|6200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 x14ac:dyDescent="0.15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216</v>
      </c>
      <c r="G185" s="50">
        <f t="shared" si="97"/>
        <v>360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1500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MCN,4,3,1,1</v>
      </c>
      <c r="Y185" s="50" t="str">
        <f>随机目标!CY124</f>
        <v>item,349</v>
      </c>
      <c r="Z185" s="50">
        <f>随机目标!CZ124</f>
        <v>20</v>
      </c>
      <c r="AA185" s="50">
        <v>2</v>
      </c>
      <c r="AB185" s="50" t="e">
        <f t="shared" si="43"/>
        <v>#N/A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prop,102|3800;prop,103|6200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 x14ac:dyDescent="0.15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220</v>
      </c>
      <c r="G186" s="50">
        <f t="shared" si="98"/>
        <v>367</v>
      </c>
      <c r="H186" s="50" t="str">
        <f t="shared" si="98"/>
        <v>pack,10084;pack,1234;pack,401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1500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MCN,4,3,1,1</v>
      </c>
      <c r="Y186" s="50" t="str">
        <f>随机目标!CY125</f>
        <v>item,349</v>
      </c>
      <c r="Z186" s="50">
        <f>随机目标!CZ125</f>
        <v>30</v>
      </c>
      <c r="AA186" s="50">
        <v>2</v>
      </c>
      <c r="AB186" s="50" t="e">
        <f t="shared" si="43"/>
        <v>#N/A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prop,102|3500;prop,103|6500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 x14ac:dyDescent="0.15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220</v>
      </c>
      <c r="G187" s="50">
        <f t="shared" si="99"/>
        <v>367</v>
      </c>
      <c r="H187" s="50" t="str">
        <f t="shared" si="99"/>
        <v>pack,10085;pack,1234;pack,401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1500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MCN,4,3,1,1</v>
      </c>
      <c r="Y187" s="50" t="str">
        <f>随机目标!CY126</f>
        <v>item,349</v>
      </c>
      <c r="Z187" s="50">
        <f>随机目标!CZ126</f>
        <v>30</v>
      </c>
      <c r="AA187" s="50">
        <v>2</v>
      </c>
      <c r="AB187" s="50" t="e">
        <f t="shared" si="43"/>
        <v>#N/A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prop,102|3500;prop,103|6500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 x14ac:dyDescent="0.15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1500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MCN,4,3,1,1</v>
      </c>
      <c r="Y188" s="50" t="str">
        <f>随机目标!CY127</f>
        <v>item,349</v>
      </c>
      <c r="Z188" s="50">
        <f>随机目标!CZ127</f>
        <v>30</v>
      </c>
      <c r="AA188" s="50">
        <v>2</v>
      </c>
      <c r="AB188" s="50" t="e">
        <f t="shared" si="43"/>
        <v>#N/A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 x14ac:dyDescent="0.15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224</v>
      </c>
      <c r="G189" s="50">
        <f t="shared" si="101"/>
        <v>373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1500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MCN,4,3,1,1</v>
      </c>
      <c r="Y189" s="50" t="str">
        <f>随机目标!CY128</f>
        <v>item,349</v>
      </c>
      <c r="Z189" s="50">
        <f>随机目标!CZ128</f>
        <v>30</v>
      </c>
      <c r="AA189" s="50">
        <v>2</v>
      </c>
      <c r="AB189" s="50" t="e">
        <f t="shared" si="43"/>
        <v>#N/A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prop,102|3200;prop,103|6800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 x14ac:dyDescent="0.15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1500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MCN,4,3,1,1</v>
      </c>
      <c r="Y190" s="50" t="str">
        <f>随机目标!CY129</f>
        <v>item,349</v>
      </c>
      <c r="Z190" s="50">
        <f>随机目标!CZ129</f>
        <v>30</v>
      </c>
      <c r="AA190" s="50">
        <v>2</v>
      </c>
      <c r="AB190" s="50" t="e">
        <f t="shared" si="43"/>
        <v>#N/A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 x14ac:dyDescent="0.15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1500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MCN,4,3,1,1</v>
      </c>
      <c r="Y191" s="50" t="str">
        <f>随机目标!CY130</f>
        <v>item,349</v>
      </c>
      <c r="Z191" s="50">
        <f>随机目标!CZ130</f>
        <v>30</v>
      </c>
      <c r="AA191" s="50">
        <v>2</v>
      </c>
      <c r="AB191" s="50" t="e">
        <f t="shared" si="43"/>
        <v>#N/A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 x14ac:dyDescent="0.15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1500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MCN,4,3,1,1</v>
      </c>
      <c r="Y192" s="50" t="str">
        <f>随机目标!CY131</f>
        <v>item,349</v>
      </c>
      <c r="Z192" s="50">
        <f>随机目标!CZ131</f>
        <v>30</v>
      </c>
      <c r="AA192" s="50">
        <v>2</v>
      </c>
      <c r="AB192" s="50" t="e">
        <f t="shared" si="43"/>
        <v>#N/A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 x14ac:dyDescent="0.15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1500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MCN,4,3,1,1</v>
      </c>
      <c r="Y193" s="50" t="str">
        <f>随机目标!CY132</f>
        <v>item,349</v>
      </c>
      <c r="Z193" s="50">
        <f>随机目标!CZ132</f>
        <v>30</v>
      </c>
      <c r="AA193" s="50">
        <v>2</v>
      </c>
      <c r="AB193" s="50" t="e">
        <f t="shared" si="43"/>
        <v>#N/A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 x14ac:dyDescent="0.15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1500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MCN,4,3,1,1</v>
      </c>
      <c r="Y194" s="50" t="str">
        <f>随机目标!CY133</f>
        <v>item,349</v>
      </c>
      <c r="Z194" s="50">
        <f>随机目标!CZ133</f>
        <v>30</v>
      </c>
      <c r="AA194" s="50">
        <v>2</v>
      </c>
      <c r="AB194" s="50" t="e">
        <f t="shared" si="43"/>
        <v>#N/A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 x14ac:dyDescent="0.15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1500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MCN,4,3,1,1</v>
      </c>
      <c r="Y195" s="50" t="str">
        <f>随机目标!CY134</f>
        <v>item,349</v>
      </c>
      <c r="Z195" s="50">
        <f>随机目标!CZ134</f>
        <v>30</v>
      </c>
      <c r="AA195" s="50">
        <v>2</v>
      </c>
      <c r="AB195" s="50" t="e">
        <f t="shared" si="43"/>
        <v>#N/A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 x14ac:dyDescent="0.15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1500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MCN,4,3,1,1</v>
      </c>
      <c r="Y196" s="50" t="str">
        <f>随机目标!CY135</f>
        <v>item,349</v>
      </c>
      <c r="Z196" s="50">
        <f>随机目标!CZ135</f>
        <v>30</v>
      </c>
      <c r="AA196" s="50">
        <v>2</v>
      </c>
      <c r="AB196" s="50" t="e">
        <f t="shared" ref="AB196:AB259" si="110">IF(OR(AC196="coin",AC196="stage_token"),VLOOKUP(AC196,$AE$3:$AF$6,2,0),IF(AC196="item",VLOOKUP(Y196,$AE$3:$AF$6,2,0),AC196&amp;"_"&amp;MID(Y196,6,3)))</f>
        <v>#N/A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 x14ac:dyDescent="0.15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1500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MCN,4,3,1,1</v>
      </c>
      <c r="Y197" s="50" t="str">
        <f>随机目标!CY136</f>
        <v>item,349</v>
      </c>
      <c r="Z197" s="50">
        <f>随机目标!CZ136</f>
        <v>30</v>
      </c>
      <c r="AA197" s="50">
        <v>2</v>
      </c>
      <c r="AB197" s="50" t="e">
        <f t="shared" si="110"/>
        <v>#N/A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 x14ac:dyDescent="0.15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1500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MCN,4,3,1,1</v>
      </c>
      <c r="Y198" s="50" t="str">
        <f>随机目标!CY137</f>
        <v>item,349</v>
      </c>
      <c r="Z198" s="50">
        <f>随机目标!CZ137</f>
        <v>30</v>
      </c>
      <c r="AA198" s="50">
        <v>2</v>
      </c>
      <c r="AB198" s="50" t="e">
        <f t="shared" si="110"/>
        <v>#N/A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 x14ac:dyDescent="0.15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1500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MCN,4,3,1,1</v>
      </c>
      <c r="Y199" s="50" t="str">
        <f>随机目标!CY138</f>
        <v>item,349</v>
      </c>
      <c r="Z199" s="50">
        <f>随机目标!CZ138</f>
        <v>30</v>
      </c>
      <c r="AA199" s="50">
        <v>2</v>
      </c>
      <c r="AB199" s="50" t="e">
        <f t="shared" si="110"/>
        <v>#N/A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 x14ac:dyDescent="0.15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1500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MCN,4,3,1,1</v>
      </c>
      <c r="Y200" s="50" t="str">
        <f>随机目标!CY139</f>
        <v>item,349</v>
      </c>
      <c r="Z200" s="50">
        <f>随机目标!CZ139</f>
        <v>30</v>
      </c>
      <c r="AA200" s="50">
        <v>2</v>
      </c>
      <c r="AB200" s="50" t="e">
        <f t="shared" si="110"/>
        <v>#N/A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 x14ac:dyDescent="0.15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1500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MCN,4,3,1,1</v>
      </c>
      <c r="Y201" s="50" t="str">
        <f>随机目标!CY140</f>
        <v>item,349</v>
      </c>
      <c r="Z201" s="50">
        <f>随机目标!CZ140</f>
        <v>30</v>
      </c>
      <c r="AA201" s="50">
        <v>2</v>
      </c>
      <c r="AB201" s="50" t="e">
        <f t="shared" si="110"/>
        <v>#N/A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 x14ac:dyDescent="0.15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1500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MCN,4,3,1,1</v>
      </c>
      <c r="Y202" s="50" t="str">
        <f>随机目标!CY141</f>
        <v>item,349</v>
      </c>
      <c r="Z202" s="50">
        <f>随机目标!CZ141</f>
        <v>30</v>
      </c>
      <c r="AA202" s="50">
        <v>2</v>
      </c>
      <c r="AB202" s="50" t="e">
        <f t="shared" si="110"/>
        <v>#N/A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 x14ac:dyDescent="0.15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MCN,3,3,1,1</v>
      </c>
      <c r="O203" s="50" t="str">
        <f ca="1">OFFSET(随机目标!$C$42,M203-1,MATCH(K203,随机目标!$C$41:$CH$41,0))</f>
        <v>item,348</v>
      </c>
      <c r="P203" s="50">
        <f ca="1">OFFSET(随机目标!$C$42,M203-1,MATCH(K203,随机目标!$C$41:$CH$41,0)+1)</f>
        <v>0</v>
      </c>
      <c r="Q203" s="50">
        <v>1</v>
      </c>
      <c r="R203" s="50" t="e">
        <f t="shared" ca="1" si="7"/>
        <v>#N/A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prop,704,2|150;pack,406|60;pack,407|10;prop,322,1|50</v>
      </c>
    </row>
    <row r="204" spans="1:41" x14ac:dyDescent="0.15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MCN,3,3,1,1</v>
      </c>
      <c r="O204" s="50" t="str">
        <f ca="1">OFFSET(随机目标!$C$42,M204-1,MATCH(K204,随机目标!$C$41:$CH$41,0))</f>
        <v>item,348</v>
      </c>
      <c r="P204" s="50">
        <f ca="1">OFFSET(随机目标!$C$42,M204-1,MATCH(K204,随机目标!$C$41:$CH$41,0)+1)</f>
        <v>0</v>
      </c>
      <c r="Q204" s="50">
        <v>1</v>
      </c>
      <c r="R204" s="50" t="e">
        <f t="shared" ca="1" si="7"/>
        <v>#N/A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prop,704,2|150;pack,406|60;pack,407|10;prop,322,1|50</v>
      </c>
    </row>
    <row r="205" spans="1:41" x14ac:dyDescent="0.15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MCN,3,3,1,1</v>
      </c>
      <c r="O205" s="50" t="str">
        <f ca="1">OFFSET(随机目标!$C$42,M205-1,MATCH(K205,随机目标!$C$41:$CH$41,0))</f>
        <v>item,348</v>
      </c>
      <c r="P205" s="50">
        <f ca="1">OFFSET(随机目标!$C$42,M205-1,MATCH(K205,随机目标!$C$41:$CH$41,0)+1)</f>
        <v>0</v>
      </c>
      <c r="Q205" s="50">
        <v>1</v>
      </c>
      <c r="R205" s="50" t="e">
        <f t="shared" ca="1" si="7"/>
        <v>#N/A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prop,704,2|150;pack,406|60;pack,407|10;prop,322,1|50</v>
      </c>
    </row>
    <row r="206" spans="1:41" x14ac:dyDescent="0.15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MCN,3,3,1,1</v>
      </c>
      <c r="O206" s="50" t="str">
        <f ca="1">OFFSET(随机目标!$C$42,M206-1,MATCH(K206,随机目标!$C$41:$CH$41,0))</f>
        <v>item,348</v>
      </c>
      <c r="P206" s="50">
        <f ca="1">OFFSET(随机目标!$C$42,M206-1,MATCH(K206,随机目标!$C$41:$CH$41,0)+1)</f>
        <v>0</v>
      </c>
      <c r="Q206" s="50">
        <v>1</v>
      </c>
      <c r="R206" s="50" t="e">
        <f t="shared" ca="1" si="7"/>
        <v>#N/A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prop,704,2|150;pack,406|60;pack,407|10;prop,322,1|50</v>
      </c>
    </row>
    <row r="207" spans="1:41" x14ac:dyDescent="0.15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MCN,3,3,1,1</v>
      </c>
      <c r="O207" s="50" t="str">
        <f ca="1">OFFSET(随机目标!$C$42,M207-1,MATCH(K207,随机目标!$C$41:$CH$41,0))</f>
        <v>item,348</v>
      </c>
      <c r="P207" s="50">
        <f ca="1">OFFSET(随机目标!$C$42,M207-1,MATCH(K207,随机目标!$C$41:$CH$41,0)+1)</f>
        <v>0</v>
      </c>
      <c r="Q207" s="50">
        <v>1</v>
      </c>
      <c r="R207" s="50" t="e">
        <f t="shared" ca="1" si="7"/>
        <v>#N/A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pack,303|50;prop,704,2|150;pack,702|90;pack,703|20;pack,406|60;pack,407|10;prop,322,1|50</v>
      </c>
    </row>
    <row r="208" spans="1:41" x14ac:dyDescent="0.15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95</v>
      </c>
      <c r="G208" s="50">
        <f t="shared" si="123"/>
        <v>133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MCN,3,3,1,1</v>
      </c>
      <c r="O208" s="50" t="str">
        <f ca="1">OFFSET(随机目标!$C$42,M208-1,MATCH(K208,随机目标!$C$41:$CH$41,0))</f>
        <v>item,348</v>
      </c>
      <c r="P208" s="50">
        <f ca="1">OFFSET(随机目标!$C$42,M208-1,MATCH(K208,随机目标!$C$41:$CH$41,0)+1)</f>
        <v>0</v>
      </c>
      <c r="Q208" s="50">
        <v>1</v>
      </c>
      <c r="R208" s="50" t="e">
        <f t="shared" ca="1" si="7"/>
        <v>#N/A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prop,101|834;prop,102|9166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pack,303|50;prop,704,2|150;pack,702|90;pack,703|20;pack,406|60;pack,407|10;prop,322,1|50</v>
      </c>
    </row>
    <row r="209" spans="1:41" x14ac:dyDescent="0.15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96</v>
      </c>
      <c r="G209" s="50">
        <f t="shared" si="124"/>
        <v>140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MCN,3,3,1,1</v>
      </c>
      <c r="O209" s="50" t="str">
        <f ca="1">OFFSET(随机目标!$C$42,M209-1,MATCH(K209,随机目标!$C$41:$CH$41,0))</f>
        <v>item,348</v>
      </c>
      <c r="P209" s="50">
        <f ca="1">OFFSET(随机目标!$C$42,M209-1,MATCH(K209,随机目标!$C$41:$CH$41,0)+1)</f>
        <v>0</v>
      </c>
      <c r="Q209" s="50">
        <v>1</v>
      </c>
      <c r="R209" s="50" t="e">
        <f t="shared" ca="1" si="7"/>
        <v>#N/A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prop,101|667;prop,102|9333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pack,303|50;prop,704,2|150;pack,702|90;pack,703|20;pack,406|60;pack,407|10;prop,322,1|50</v>
      </c>
    </row>
    <row r="210" spans="1:41" x14ac:dyDescent="0.15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97</v>
      </c>
      <c r="G210" s="50">
        <f t="shared" si="125"/>
        <v>145</v>
      </c>
      <c r="H210" s="50" t="str">
        <f t="shared" si="125"/>
        <v>pack,10008;pack,1223;pack,401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MCN,3,3,1,1</v>
      </c>
      <c r="O210" s="50" t="str">
        <f ca="1">OFFSET(随机目标!$C$42,M210-1,MATCH(K210,随机目标!$C$41:$CH$41,0))</f>
        <v>item,348</v>
      </c>
      <c r="P210" s="50">
        <f ca="1">OFFSET(随机目标!$C$42,M210-1,MATCH(K210,随机目标!$C$41:$CH$41,0)+1)</f>
        <v>0</v>
      </c>
      <c r="Q210" s="50">
        <v>1</v>
      </c>
      <c r="R210" s="50" t="e">
        <f t="shared" ca="1" si="7"/>
        <v>#N/A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prop,101|500;prop,102|9500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pack,303|50;prop,704,2|150;pack,702|90;pack,703|20;pack,406|60;pack,407|10;prop,322,1|50</v>
      </c>
    </row>
    <row r="211" spans="1:41" x14ac:dyDescent="0.15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98</v>
      </c>
      <c r="G211" s="50">
        <f t="shared" si="126"/>
        <v>150</v>
      </c>
      <c r="H211" s="50" t="str">
        <f t="shared" si="126"/>
        <v>pack,10009;pack,1223;pack,401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MCN,3,3,1,1</v>
      </c>
      <c r="O211" s="50" t="str">
        <f ca="1">OFFSET(随机目标!$C$42,M211-1,MATCH(K211,随机目标!$C$41:$CH$41,0))</f>
        <v>item,348</v>
      </c>
      <c r="P211" s="50">
        <f ca="1">OFFSET(随机目标!$C$42,M211-1,MATCH(K211,随机目标!$C$41:$CH$41,0)+1)</f>
        <v>0</v>
      </c>
      <c r="Q211" s="50">
        <v>1</v>
      </c>
      <c r="R211" s="50" t="e">
        <f t="shared" ca="1" si="7"/>
        <v>#N/A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prop,101|334;prop,102|9666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pack,303|50;prop,704,2|150;pack,702|90;pack,703|20;pack,406|60;pack,407|10;prop,322,1|50</v>
      </c>
    </row>
    <row r="212" spans="1:41" x14ac:dyDescent="0.15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99</v>
      </c>
      <c r="G212" s="50">
        <f t="shared" si="127"/>
        <v>155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MCN,3,3,1,1</v>
      </c>
      <c r="O212" s="50" t="str">
        <f ca="1">OFFSET(随机目标!$C$42,M212-1,MATCH(K212,随机目标!$C$41:$CH$41,0))</f>
        <v>item,348</v>
      </c>
      <c r="P212" s="50">
        <f ca="1">OFFSET(随机目标!$C$42,M212-1,MATCH(K212,随机目标!$C$41:$CH$41,0)+1)</f>
        <v>0</v>
      </c>
      <c r="Q212" s="50">
        <v>1</v>
      </c>
      <c r="R212" s="50" t="e">
        <f t="shared" ca="1" si="7"/>
        <v>#N/A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prop,101|167;prop,102|9833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pack,303|50;prop,704,2|150;pack,702|90;pack,703|20;pack,406|60;pack,407|10;prop,322,1|50</v>
      </c>
    </row>
    <row r="213" spans="1:41" x14ac:dyDescent="0.15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100</v>
      </c>
      <c r="G213" s="50">
        <f t="shared" si="128"/>
        <v>160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MCN,3,3,1,1</v>
      </c>
      <c r="O213" s="50" t="str">
        <f ca="1">OFFSET(随机目标!$C$42,M213-1,MATCH(K213,随机目标!$C$41:$CH$41,0))</f>
        <v>item,348</v>
      </c>
      <c r="P213" s="50">
        <f ca="1">OFFSET(随机目标!$C$42,M213-1,MATCH(K213,随机目标!$C$41:$CH$41,0)+1)</f>
        <v>0</v>
      </c>
      <c r="Q213" s="50">
        <v>1</v>
      </c>
      <c r="R213" s="50" t="e">
        <f t="shared" ca="1" si="7"/>
        <v>#N/A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prop,102|10000;prop,103|0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pack,303|50;prop,704,2|150;pack,702|90;pack,703|20;pack,406|60;pack,407|10;prop,322,1|50</v>
      </c>
    </row>
    <row r="214" spans="1:41" x14ac:dyDescent="0.15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101</v>
      </c>
      <c r="G214" s="50">
        <f t="shared" si="129"/>
        <v>165</v>
      </c>
      <c r="H214" s="50" t="str">
        <f t="shared" si="129"/>
        <v>pack,10012;pack,1224;pack,401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MCN,3,3,1,1</v>
      </c>
      <c r="O214" s="50" t="str">
        <f ca="1">OFFSET(随机目标!$C$42,M214-1,MATCH(K214,随机目标!$C$41:$CH$41,0))</f>
        <v>item,348</v>
      </c>
      <c r="P214" s="50">
        <f ca="1">OFFSET(随机目标!$C$42,M214-1,MATCH(K214,随机目标!$C$41:$CH$41,0)+1)</f>
        <v>3000</v>
      </c>
      <c r="Q214" s="50">
        <v>1</v>
      </c>
      <c r="R214" s="50" t="e">
        <f t="shared" ca="1" si="7"/>
        <v>#N/A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prop,102|9900;prop,103|100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pack,303|50;prop,704,2|150;pack,702|90;pack,703|20;pack,406|60;pack,407|10;prop,322,1|50</v>
      </c>
    </row>
    <row r="215" spans="1:41" x14ac:dyDescent="0.15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102</v>
      </c>
      <c r="G215" s="50">
        <f t="shared" si="130"/>
        <v>170</v>
      </c>
      <c r="H215" s="50" t="str">
        <f t="shared" si="130"/>
        <v>pack,10013;pack,1224;pack,401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MCN,3,3,1,1</v>
      </c>
      <c r="O215" s="50" t="str">
        <f ca="1">OFFSET(随机目标!$C$42,M215-1,MATCH(K215,随机目标!$C$41:$CH$41,0))</f>
        <v>item,348</v>
      </c>
      <c r="P215" s="50">
        <f ca="1">OFFSET(随机目标!$C$42,M215-1,MATCH(K215,随机目标!$C$41:$CH$41,0)+1)</f>
        <v>3000</v>
      </c>
      <c r="Q215" s="50">
        <v>1</v>
      </c>
      <c r="R215" s="50" t="e">
        <f t="shared" ca="1" si="7"/>
        <v>#N/A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prop,102|9800;prop,103|200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pack,303|50;prop,704,2|150;pack,702|90;pack,703|20;pack,406|60;pack,407|10;prop,322,1|50</v>
      </c>
    </row>
    <row r="216" spans="1:41" x14ac:dyDescent="0.15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105</v>
      </c>
      <c r="G216" s="50">
        <f t="shared" si="131"/>
        <v>175</v>
      </c>
      <c r="H216" s="50" t="str">
        <f t="shared" si="131"/>
        <v>pack,10014;pack,1224;pack,401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MCN,3,3,1,1</v>
      </c>
      <c r="O216" s="50" t="str">
        <f ca="1">OFFSET(随机目标!$C$42,M216-1,MATCH(K216,随机目标!$C$41:$CH$41,0))</f>
        <v>item,348</v>
      </c>
      <c r="P216" s="50">
        <f ca="1">OFFSET(随机目标!$C$42,M216-1,MATCH(K216,随机目标!$C$41:$CH$41,0)+1)</f>
        <v>3000</v>
      </c>
      <c r="Q216" s="50">
        <v>1</v>
      </c>
      <c r="R216" s="50" t="e">
        <f t="shared" ca="1" si="7"/>
        <v>#N/A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prop,102|9500;prop,103|500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pack,303|50;prop,704,2|150;pack,702|90;pack,703|20;pack,406|60;pack,407|10;prop,322,1|50</v>
      </c>
    </row>
    <row r="217" spans="1:41" x14ac:dyDescent="0.15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108</v>
      </c>
      <c r="G217" s="50">
        <f t="shared" si="132"/>
        <v>180</v>
      </c>
      <c r="H217" s="50" t="str">
        <f t="shared" si="132"/>
        <v>pack,10015;pack,1224;pack,401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MCN,3,3,1,1</v>
      </c>
      <c r="O217" s="50" t="str">
        <f ca="1">OFFSET(随机目标!$C$42,M217-1,MATCH(K217,随机目标!$C$41:$CH$41,0))</f>
        <v>item,348</v>
      </c>
      <c r="P217" s="50">
        <f ca="1">OFFSET(随机目标!$C$42,M217-1,MATCH(K217,随机目标!$C$41:$CH$41,0)+1)</f>
        <v>3000</v>
      </c>
      <c r="Q217" s="50">
        <v>1</v>
      </c>
      <c r="R217" s="50" t="e">
        <f t="shared" ca="1" si="7"/>
        <v>#N/A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prop,102|9200;prop,103|800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pack,303|50;prop,704,2|150;pack,702|90;pack,703|20;pack,406|60;pack,407|10;prop,322,1|50</v>
      </c>
    </row>
    <row r="218" spans="1:41" x14ac:dyDescent="0.15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108</v>
      </c>
      <c r="G218" s="50">
        <f t="shared" si="133"/>
        <v>180</v>
      </c>
      <c r="H218" s="50" t="str">
        <f t="shared" si="133"/>
        <v>pack,10016;pack,1224;pack,401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MCN,3,3,1,1</v>
      </c>
      <c r="O218" s="50" t="str">
        <f ca="1">OFFSET(随机目标!$C$42,M218-1,MATCH(K218,随机目标!$C$41:$CH$41,0))</f>
        <v>item,348</v>
      </c>
      <c r="P218" s="50">
        <f ca="1">OFFSET(随机目标!$C$42,M218-1,MATCH(K218,随机目标!$C$41:$CH$41,0)+1)</f>
        <v>3000</v>
      </c>
      <c r="Q218" s="50">
        <v>1</v>
      </c>
      <c r="R218" s="50" t="e">
        <f t="shared" ca="1" si="7"/>
        <v>#N/A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prop,102|9200;prop,103|800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pack,303|50;prop,704,2|150;pack,702|90;pack,703|20;pack,406|60;pack,407|10;prop,322,1|50</v>
      </c>
    </row>
    <row r="219" spans="1:41" x14ac:dyDescent="0.15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111</v>
      </c>
      <c r="G219" s="50">
        <f t="shared" si="134"/>
        <v>185</v>
      </c>
      <c r="H219" s="50" t="str">
        <f t="shared" si="134"/>
        <v>pack,10017;pack,1225;pack,401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MCN,3,3,1,1</v>
      </c>
      <c r="O219" s="50" t="str">
        <f ca="1">OFFSET(随机目标!$C$42,M219-1,MATCH(K219,随机目标!$C$41:$CH$41,0))</f>
        <v>item,348</v>
      </c>
      <c r="P219" s="50">
        <f ca="1">OFFSET(随机目标!$C$42,M219-1,MATCH(K219,随机目标!$C$41:$CH$41,0)+1)</f>
        <v>1000</v>
      </c>
      <c r="Q219" s="50">
        <v>1</v>
      </c>
      <c r="R219" s="50" t="e">
        <f t="shared" ca="1" si="7"/>
        <v>#N/A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prop,102|8900;prop,103|1100</v>
      </c>
      <c r="AM219" s="50">
        <f>宝箱产出!Q20</f>
        <v>80217</v>
      </c>
      <c r="AN219" s="50">
        <v>1</v>
      </c>
      <c r="AO219" s="50" t="str">
        <f>宝箱产出!T20</f>
        <v>pack,304|10;pack,303|100;prop,704,2|200;pack,702|120;pack,703|20;pack,406|60;pack,407|20;prop,322,1|20;prop,323,1|5</v>
      </c>
    </row>
    <row r="220" spans="1:41" x14ac:dyDescent="0.15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111</v>
      </c>
      <c r="G220" s="50">
        <f t="shared" si="135"/>
        <v>185</v>
      </c>
      <c r="H220" s="50" t="str">
        <f t="shared" si="135"/>
        <v>pack,10018;pack,1225;pack,401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MCN,3,3,1,1</v>
      </c>
      <c r="O220" s="50" t="str">
        <f ca="1">OFFSET(随机目标!$C$42,M220-1,MATCH(K220,随机目标!$C$41:$CH$41,0))</f>
        <v>item,348</v>
      </c>
      <c r="P220" s="50">
        <f ca="1">OFFSET(随机目标!$C$42,M220-1,MATCH(K220,随机目标!$C$41:$CH$41,0)+1)</f>
        <v>1000</v>
      </c>
      <c r="Q220" s="50">
        <v>1</v>
      </c>
      <c r="R220" s="50" t="e">
        <f t="shared" ca="1" si="7"/>
        <v>#N/A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prop,102|8900;prop,103|1100</v>
      </c>
      <c r="AM220" s="50">
        <f>宝箱产出!Q21</f>
        <v>80218</v>
      </c>
      <c r="AN220" s="50">
        <v>1</v>
      </c>
      <c r="AO220" s="50" t="str">
        <f>宝箱产出!T21</f>
        <v>pack,304|10;pack,303|100;prop,704,2|200;pack,702|120;pack,703|20;pack,406|60;pack,407|20;prop,322,1|20;prop,323,1|5</v>
      </c>
    </row>
    <row r="221" spans="1:41" x14ac:dyDescent="0.15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114</v>
      </c>
      <c r="G221" s="50">
        <f t="shared" si="136"/>
        <v>190</v>
      </c>
      <c r="H221" s="50" t="str">
        <f t="shared" si="136"/>
        <v>pack,10019;pack,1225;pack,401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MCN,3,3,1,1</v>
      </c>
      <c r="O221" s="50" t="str">
        <f ca="1">OFFSET(随机目标!$C$42,M221-1,MATCH(K221,随机目标!$C$41:$CH$41,0))</f>
        <v>item,348</v>
      </c>
      <c r="P221" s="50">
        <f ca="1">OFFSET(随机目标!$C$42,M221-1,MATCH(K221,随机目标!$C$41:$CH$41,0)+1)</f>
        <v>1000</v>
      </c>
      <c r="Q221" s="50">
        <v>1</v>
      </c>
      <c r="R221" s="50" t="e">
        <f t="shared" ca="1" si="7"/>
        <v>#N/A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prop,102|8600;prop,103|1400</v>
      </c>
      <c r="AM221" s="50">
        <f>宝箱产出!Q22</f>
        <v>80219</v>
      </c>
      <c r="AN221" s="50">
        <v>1</v>
      </c>
      <c r="AO221" s="50" t="str">
        <f>宝箱产出!T22</f>
        <v>pack,304|10;pack,303|100;prop,704,2|200;pack,702|120;pack,703|20;pack,406|60;pack,407|20;prop,322,1|20;prop,323,1|5</v>
      </c>
    </row>
    <row r="222" spans="1:41" x14ac:dyDescent="0.15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114</v>
      </c>
      <c r="G222" s="50">
        <f t="shared" si="137"/>
        <v>190</v>
      </c>
      <c r="H222" s="50" t="str">
        <f t="shared" si="137"/>
        <v>pack,10020;pack,1225;pack,401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MCN,3,3,1,1</v>
      </c>
      <c r="O222" s="50" t="str">
        <f ca="1">OFFSET(随机目标!$C$42,M222-1,MATCH(K222,随机目标!$C$41:$CH$41,0))</f>
        <v>item,348</v>
      </c>
      <c r="P222" s="50">
        <f ca="1">OFFSET(随机目标!$C$42,M222-1,MATCH(K222,随机目标!$C$41:$CH$41,0)+1)</f>
        <v>1000</v>
      </c>
      <c r="Q222" s="50">
        <v>1</v>
      </c>
      <c r="R222" s="50" t="e">
        <f t="shared" ca="1" si="7"/>
        <v>#N/A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prop,102|8600;prop,103|1400</v>
      </c>
      <c r="AM222" s="50">
        <f>宝箱产出!Q23</f>
        <v>80220</v>
      </c>
      <c r="AN222" s="50">
        <v>1</v>
      </c>
      <c r="AO222" s="50" t="str">
        <f>宝箱产出!T23</f>
        <v>pack,304|10;pack,303|100;prop,704,2|200;pack,702|120;pack,703|20;pack,406|60;pack,407|20;prop,322,1|20;prop,323,1|5</v>
      </c>
    </row>
    <row r="223" spans="1:41" x14ac:dyDescent="0.15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117</v>
      </c>
      <c r="G223" s="50">
        <f t="shared" si="138"/>
        <v>195</v>
      </c>
      <c r="H223" s="50" t="str">
        <f t="shared" si="138"/>
        <v>pack,10021;pack,1225;pack,401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MCN,3,3,1,1</v>
      </c>
      <c r="O223" s="50" t="str">
        <f ca="1">OFFSET(随机目标!$C$42,M223-1,MATCH(K223,随机目标!$C$41:$CH$41,0))</f>
        <v>item,348</v>
      </c>
      <c r="P223" s="50">
        <f ca="1">OFFSET(随机目标!$C$42,M223-1,MATCH(K223,随机目标!$C$41:$CH$41,0)+1)</f>
        <v>1000</v>
      </c>
      <c r="Q223" s="50">
        <v>1</v>
      </c>
      <c r="R223" s="50" t="e">
        <f t="shared" ca="1" si="7"/>
        <v>#N/A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prop,102|8300;prop,103|1700</v>
      </c>
      <c r="AM223" s="50">
        <f>宝箱产出!Q24</f>
        <v>80221</v>
      </c>
      <c r="AN223" s="50">
        <v>1</v>
      </c>
      <c r="AO223" s="50" t="str">
        <f>宝箱产出!T24</f>
        <v>pack,304|10;pack,303|100;prop,704,2|200;pack,702|120;pack,703|20;pack,406|60;pack,407|20;prop,322,1|20;prop,323,1|5</v>
      </c>
    </row>
    <row r="224" spans="1:41" x14ac:dyDescent="0.15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117</v>
      </c>
      <c r="G224" s="50">
        <f t="shared" si="139"/>
        <v>195</v>
      </c>
      <c r="H224" s="50" t="str">
        <f t="shared" si="139"/>
        <v>pack,10022;pack,1225;pack,401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MCN,3,3,1,1</v>
      </c>
      <c r="O224" s="50" t="str">
        <f ca="1">OFFSET(随机目标!$C$42,M224-1,MATCH(K224,随机目标!$C$41:$CH$41,0))</f>
        <v>item,348</v>
      </c>
      <c r="P224" s="50">
        <f ca="1">OFFSET(随机目标!$C$42,M224-1,MATCH(K224,随机目标!$C$41:$CH$41,0)+1)</f>
        <v>1000</v>
      </c>
      <c r="Q224" s="50">
        <v>1</v>
      </c>
      <c r="R224" s="50" t="e">
        <f t="shared" ca="1" si="7"/>
        <v>#N/A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prop,102|8300;prop,103|1700</v>
      </c>
      <c r="AM224" s="50">
        <f>宝箱产出!Q25</f>
        <v>80222</v>
      </c>
      <c r="AN224" s="50">
        <v>1</v>
      </c>
      <c r="AO224" s="50" t="str">
        <f>宝箱产出!T25</f>
        <v>pack,304|10;pack,303|100;prop,704,2|200;pack,702|120;pack,703|20;pack,406|60;pack,407|20;prop,322,1|20;prop,323,1|5</v>
      </c>
    </row>
    <row r="225" spans="1:41" x14ac:dyDescent="0.15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120</v>
      </c>
      <c r="G225" s="50">
        <f t="shared" si="140"/>
        <v>200</v>
      </c>
      <c r="H225" s="50" t="str">
        <f t="shared" si="140"/>
        <v>pack,10023;pack,1225;pack,401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MCN,3,3,1,1</v>
      </c>
      <c r="O225" s="50" t="str">
        <f ca="1">OFFSET(随机目标!$C$42,M225-1,MATCH(K225,随机目标!$C$41:$CH$41,0))</f>
        <v>item,348</v>
      </c>
      <c r="P225" s="50">
        <f ca="1">OFFSET(随机目标!$C$42,M225-1,MATCH(K225,随机目标!$C$41:$CH$41,0)+1)</f>
        <v>1000</v>
      </c>
      <c r="Q225" s="50">
        <v>1</v>
      </c>
      <c r="R225" s="50" t="e">
        <f t="shared" ca="1" si="7"/>
        <v>#N/A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prop,102|8000;prop,103|2000</v>
      </c>
      <c r="AM225" s="50">
        <f>宝箱产出!Q26</f>
        <v>80223</v>
      </c>
      <c r="AN225" s="50">
        <v>1</v>
      </c>
      <c r="AO225" s="50" t="str">
        <f>宝箱产出!T26</f>
        <v>pack,304|10;pack,303|100;prop,704,2|200;pack,702|120;pack,703|20;pack,406|60;pack,407|20;prop,322,1|20;prop,323,1|5</v>
      </c>
    </row>
    <row r="226" spans="1:41" x14ac:dyDescent="0.15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item,101;item,102;item,200</v>
      </c>
      <c r="E226" s="50">
        <f>产出设定!$C$20</f>
        <v>50</v>
      </c>
      <c r="F226" s="50">
        <f t="shared" si="141"/>
        <v>123</v>
      </c>
      <c r="G226" s="50">
        <f t="shared" si="141"/>
        <v>205</v>
      </c>
      <c r="H226" s="50" t="str">
        <f t="shared" si="141"/>
        <v>pack,10024;pack,1226;pack,401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MCN,3,3,1,1</v>
      </c>
      <c r="O226" s="50" t="str">
        <f ca="1">OFFSET(随机目标!$C$42,M226-1,MATCH(K226,随机目标!$C$41:$CH$41,0))</f>
        <v>item,348</v>
      </c>
      <c r="P226" s="50">
        <f ca="1">OFFSET(随机目标!$C$42,M226-1,MATCH(K226,随机目标!$C$41:$CH$41,0)+1)</f>
        <v>1000</v>
      </c>
      <c r="Q226" s="50">
        <v>1</v>
      </c>
      <c r="R226" s="50" t="e">
        <f t="shared" ca="1" si="7"/>
        <v>#N/A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prop,102|7700;prop,103|2300</v>
      </c>
      <c r="AM226" s="50">
        <f>宝箱产出!Q27</f>
        <v>80224</v>
      </c>
      <c r="AN226" s="50">
        <v>1</v>
      </c>
      <c r="AO226" s="50" t="str">
        <f>宝箱产出!T27</f>
        <v>pack,304|10;pack,303|100;prop,704,2|200;pack,702|120;pack,703|20;pack,406|60;pack,407|20;prop,322,1|20;prop,323,1|5</v>
      </c>
    </row>
    <row r="227" spans="1:41" x14ac:dyDescent="0.15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item,101;item,102;item,200</v>
      </c>
      <c r="E227" s="50">
        <f>产出设定!$C$20</f>
        <v>50</v>
      </c>
      <c r="F227" s="50">
        <f t="shared" si="142"/>
        <v>126</v>
      </c>
      <c r="G227" s="50">
        <f t="shared" si="142"/>
        <v>210</v>
      </c>
      <c r="H227" s="50" t="str">
        <f t="shared" si="142"/>
        <v>pack,10025;pack,1226;pack,401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MCN,3,3,1,1</v>
      </c>
      <c r="O227" s="50" t="str">
        <f ca="1">OFFSET(随机目标!$C$42,M227-1,MATCH(K227,随机目标!$C$41:$CH$41,0))</f>
        <v>item,348</v>
      </c>
      <c r="P227" s="50">
        <f ca="1">OFFSET(随机目标!$C$42,M227-1,MATCH(K227,随机目标!$C$41:$CH$41,0)+1)</f>
        <v>1000</v>
      </c>
      <c r="Q227" s="50">
        <v>1</v>
      </c>
      <c r="R227" s="50" t="e">
        <f t="shared" ca="1" si="7"/>
        <v>#N/A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prop,102|7400;prop,103|2600</v>
      </c>
      <c r="AM227" s="50">
        <f>宝箱产出!Q28</f>
        <v>80225</v>
      </c>
      <c r="AN227" s="50">
        <v>1</v>
      </c>
      <c r="AO227" s="50" t="str">
        <f>宝箱产出!T28</f>
        <v>pack,304|10;pack,303|100;prop,704,2|200;pack,702|120;pack,703|20;pack,406|60;pack,407|20;prop,322,1|20;prop,323,1|5</v>
      </c>
    </row>
    <row r="228" spans="1:41" x14ac:dyDescent="0.15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item,101;item,102;item,200</v>
      </c>
      <c r="E228" s="50">
        <f>产出设定!$C$20</f>
        <v>50</v>
      </c>
      <c r="F228" s="50">
        <f t="shared" si="143"/>
        <v>129</v>
      </c>
      <c r="G228" s="50">
        <f t="shared" si="143"/>
        <v>215</v>
      </c>
      <c r="H228" s="50" t="str">
        <f t="shared" si="143"/>
        <v>pack,10026;pack,1226;pack,401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MCN,3,3,1,1</v>
      </c>
      <c r="O228" s="50" t="str">
        <f ca="1">OFFSET(随机目标!$C$42,M228-1,MATCH(K228,随机目标!$C$41:$CH$41,0))</f>
        <v>item,348</v>
      </c>
      <c r="P228" s="50">
        <f ca="1">OFFSET(随机目标!$C$42,M228-1,MATCH(K228,随机目标!$C$41:$CH$41,0)+1)</f>
        <v>1000</v>
      </c>
      <c r="Q228" s="50">
        <v>1</v>
      </c>
      <c r="R228" s="50" t="e">
        <f t="shared" ca="1" si="7"/>
        <v>#N/A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prop,102|7100;prop,103|2900</v>
      </c>
      <c r="AM228" s="50">
        <f>宝箱产出!Q29</f>
        <v>80226</v>
      </c>
      <c r="AN228" s="50">
        <v>1</v>
      </c>
      <c r="AO228" s="50" t="str">
        <f>宝箱产出!T29</f>
        <v>pack,304|10;pack,303|100;prop,704,2|200;pack,702|120;pack,703|20;pack,406|60;pack,407|20;prop,322,1|20;prop,323,1|5</v>
      </c>
    </row>
    <row r="229" spans="1:41" x14ac:dyDescent="0.15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item,101;item,102;item,200</v>
      </c>
      <c r="E229" s="50">
        <f>产出设定!$C$20</f>
        <v>50</v>
      </c>
      <c r="F229" s="50">
        <f t="shared" si="144"/>
        <v>129</v>
      </c>
      <c r="G229" s="50">
        <f t="shared" si="144"/>
        <v>215</v>
      </c>
      <c r="H229" s="50" t="str">
        <f t="shared" si="144"/>
        <v>pack,10027;pack,1226;pack,401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MCN,3,3,1,1</v>
      </c>
      <c r="O229" s="50" t="str">
        <f ca="1">OFFSET(随机目标!$C$42,M229-1,MATCH(K229,随机目标!$C$41:$CH$41,0))</f>
        <v>item,348</v>
      </c>
      <c r="P229" s="50">
        <f ca="1">OFFSET(随机目标!$C$42,M229-1,MATCH(K229,随机目标!$C$41:$CH$41,0)+1)</f>
        <v>1000</v>
      </c>
      <c r="Q229" s="50">
        <v>1</v>
      </c>
      <c r="R229" s="50" t="e">
        <f t="shared" ca="1" si="7"/>
        <v>#N/A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prop,102|7100;prop,103|2900</v>
      </c>
      <c r="AM229" s="50">
        <f>宝箱产出!Q30</f>
        <v>80227</v>
      </c>
      <c r="AN229" s="50">
        <v>1</v>
      </c>
      <c r="AO229" s="50" t="str">
        <f>宝箱产出!T30</f>
        <v>pack,304|10;pack,303|100;prop,704,2|200;pack,702|120;pack,703|20;pack,406|60;pack,407|20;prop,322,1|20;prop,323,1|5</v>
      </c>
    </row>
    <row r="230" spans="1:41" x14ac:dyDescent="0.15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item,101;item,102;item,200</v>
      </c>
      <c r="E230" s="50">
        <f>产出设定!$C$20</f>
        <v>50</v>
      </c>
      <c r="F230" s="50">
        <f t="shared" si="145"/>
        <v>132</v>
      </c>
      <c r="G230" s="50">
        <f t="shared" si="145"/>
        <v>220</v>
      </c>
      <c r="H230" s="50" t="str">
        <f t="shared" si="145"/>
        <v>pack,10028;pack,1226;pack,401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MCN,3,3,1,1</v>
      </c>
      <c r="O230" s="50" t="str">
        <f ca="1">OFFSET(随机目标!$C$42,M230-1,MATCH(K230,随机目标!$C$41:$CH$41,0))</f>
        <v>item,348</v>
      </c>
      <c r="P230" s="50">
        <f ca="1">OFFSET(随机目标!$C$42,M230-1,MATCH(K230,随机目标!$C$41:$CH$41,0)+1)</f>
        <v>1000</v>
      </c>
      <c r="Q230" s="50">
        <v>1</v>
      </c>
      <c r="R230" s="50" t="e">
        <f t="shared" ca="1" si="7"/>
        <v>#N/A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prop,102|6800;prop,103|3200</v>
      </c>
      <c r="AM230" s="50">
        <f>宝箱产出!Q31</f>
        <v>80228</v>
      </c>
      <c r="AN230" s="50">
        <v>1</v>
      </c>
      <c r="AO230" s="50" t="str">
        <f>宝箱产出!T31</f>
        <v>pack,304|10;pack,303|100;prop,704,2|200;pack,702|120;pack,703|20;pack,406|60;pack,407|20;prop,322,1|20;prop,323,1|5</v>
      </c>
    </row>
    <row r="231" spans="1:41" x14ac:dyDescent="0.15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item,101;item,102;item,200</v>
      </c>
      <c r="E231" s="50">
        <f>产出设定!$C$20</f>
        <v>50</v>
      </c>
      <c r="F231" s="50">
        <f t="shared" si="146"/>
        <v>132</v>
      </c>
      <c r="G231" s="50">
        <f t="shared" si="146"/>
        <v>220</v>
      </c>
      <c r="H231" s="50" t="str">
        <f t="shared" si="146"/>
        <v>pack,10029;pack,1226;pack,401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MCN,3,3,1,1</v>
      </c>
      <c r="O231" s="50" t="str">
        <f ca="1">OFFSET(随机目标!$C$42,M231-1,MATCH(K231,随机目标!$C$41:$CH$41,0))</f>
        <v>item,348</v>
      </c>
      <c r="P231" s="50">
        <f ca="1">OFFSET(随机目标!$C$42,M231-1,MATCH(K231,随机目标!$C$41:$CH$41,0)+1)</f>
        <v>1000</v>
      </c>
      <c r="Q231" s="50">
        <v>1</v>
      </c>
      <c r="R231" s="50" t="e">
        <f t="shared" ca="1" si="7"/>
        <v>#N/A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prop,102|6800;prop,103|3200</v>
      </c>
      <c r="AM231" s="50">
        <f>宝箱产出!Q32</f>
        <v>80229</v>
      </c>
      <c r="AN231" s="50">
        <v>1</v>
      </c>
      <c r="AO231" s="50" t="str">
        <f>宝箱产出!T32</f>
        <v>pack,304|10;pack,303|100;prop,704,2|200;pack,702|120;pack,703|20;pack,406|60;pack,407|20;prop,322,1|20;prop,323,1|5</v>
      </c>
    </row>
    <row r="232" spans="1:41" x14ac:dyDescent="0.15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item,101;item,102;item,200</v>
      </c>
      <c r="E232" s="50">
        <f>产出设定!$C$20</f>
        <v>50</v>
      </c>
      <c r="F232" s="50">
        <f t="shared" si="147"/>
        <v>136</v>
      </c>
      <c r="G232" s="50">
        <f t="shared" si="147"/>
        <v>227</v>
      </c>
      <c r="H232" s="50" t="str">
        <f t="shared" si="147"/>
        <v>pack,10030;pack,1227;pack,401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MCN,3,3,1,1</v>
      </c>
      <c r="O232" s="50" t="str">
        <f ca="1">OFFSET(随机目标!$C$42,M232-1,MATCH(K232,随机目标!$C$41:$CH$41,0))</f>
        <v>item,348</v>
      </c>
      <c r="P232" s="50">
        <f ca="1">OFFSET(随机目标!$C$42,M232-1,MATCH(K232,随机目标!$C$41:$CH$41,0)+1)</f>
        <v>1000</v>
      </c>
      <c r="Q232" s="50">
        <v>1</v>
      </c>
      <c r="R232" s="50" t="e">
        <f t="shared" ref="R232:R295" ca="1" si="149">IF(OR(S232="coin",S232="stage_token"),VLOOKUP(S232,$AE$3:$AF$6,2,0),IF(S232="item",VLOOKUP(O232,$AE$3:$AF$6,2,0),S232&amp;"_"&amp;MID(O232,6,3)))</f>
        <v>#N/A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prop,102|6400;prop,103|3600</v>
      </c>
      <c r="AM232" s="50">
        <f>宝箱产出!Q33</f>
        <v>80230</v>
      </c>
      <c r="AN232" s="50">
        <v>1</v>
      </c>
      <c r="AO232" s="50" t="str">
        <f>宝箱产出!T33</f>
        <v>pack,304|10;pack,303|100;prop,704,2|200;pack,702|120;pack,703|20;pack,406|60;pack,407|20;prop,322,1|20;prop,323,1|5</v>
      </c>
    </row>
    <row r="233" spans="1:41" x14ac:dyDescent="0.15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item,101;item,102;item,200</v>
      </c>
      <c r="E233" s="50">
        <f>产出设定!$C$20</f>
        <v>50</v>
      </c>
      <c r="F233" s="50">
        <f t="shared" si="151"/>
        <v>136</v>
      </c>
      <c r="G233" s="50">
        <f t="shared" si="151"/>
        <v>227</v>
      </c>
      <c r="H233" s="50" t="str">
        <f t="shared" si="151"/>
        <v>pack,10031;pack,1227;pack,401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MCN,3,3,1,1</v>
      </c>
      <c r="O233" s="50" t="str">
        <f ca="1">OFFSET(随机目标!$C$42,M233-1,MATCH(K233,随机目标!$C$41:$CH$41,0))</f>
        <v>item,348</v>
      </c>
      <c r="P233" s="50">
        <f ca="1">OFFSET(随机目标!$C$42,M233-1,MATCH(K233,随机目标!$C$41:$CH$41,0)+1)</f>
        <v>1000</v>
      </c>
      <c r="Q233" s="50">
        <v>1</v>
      </c>
      <c r="R233" s="50" t="e">
        <f t="shared" ca="1" si="149"/>
        <v>#N/A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prop,102|6400;prop,103|3600</v>
      </c>
      <c r="AM233" s="50">
        <f>宝箱产出!Q34</f>
        <v>80231</v>
      </c>
      <c r="AN233" s="50">
        <v>1</v>
      </c>
      <c r="AO233" s="50" t="str">
        <f>宝箱产出!T34</f>
        <v>pack,304|10;pack,303|100;prop,704,2|200;pack,702|120;pack,703|20;pack,406|60;pack,407|20;prop,322,1|20;prop,323,1|5</v>
      </c>
    </row>
    <row r="234" spans="1:41" x14ac:dyDescent="0.15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item,101;item,102;item,200</v>
      </c>
      <c r="E234" s="50">
        <f>产出设定!$C$20</f>
        <v>50</v>
      </c>
      <c r="F234" s="50">
        <f t="shared" si="152"/>
        <v>140</v>
      </c>
      <c r="G234" s="50">
        <f t="shared" si="152"/>
        <v>233</v>
      </c>
      <c r="H234" s="50" t="str">
        <f t="shared" si="152"/>
        <v>pack,10032;pack,1227;pack,401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MCN,3,3,1,1</v>
      </c>
      <c r="O234" s="50" t="str">
        <f ca="1">OFFSET(随机目标!$C$42,M234-1,MATCH(K234,随机目标!$C$41:$CH$41,0))</f>
        <v>item,348</v>
      </c>
      <c r="P234" s="50">
        <f ca="1">OFFSET(随机目标!$C$42,M234-1,MATCH(K234,随机目标!$C$41:$CH$41,0)+1)</f>
        <v>1000</v>
      </c>
      <c r="Q234" s="50">
        <v>1</v>
      </c>
      <c r="R234" s="50" t="e">
        <f t="shared" ca="1" si="149"/>
        <v>#N/A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prop,102|6000;prop,103|4000</v>
      </c>
      <c r="AM234" s="50">
        <f>宝箱产出!Q35</f>
        <v>80232</v>
      </c>
      <c r="AN234" s="50">
        <v>1</v>
      </c>
      <c r="AO234" s="50" t="str">
        <f>宝箱产出!T35</f>
        <v>pack,304|10;pack,303|100;prop,704,2|200;pack,702|120;pack,703|20;pack,406|60;pack,407|20;prop,322,1|20;prop,323,1|5</v>
      </c>
    </row>
    <row r="235" spans="1:41" x14ac:dyDescent="0.15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item,101;item,102;item,200</v>
      </c>
      <c r="E235" s="50">
        <f>产出设定!$C$20</f>
        <v>50</v>
      </c>
      <c r="F235" s="50">
        <f t="shared" si="153"/>
        <v>140</v>
      </c>
      <c r="G235" s="50">
        <f t="shared" si="153"/>
        <v>233</v>
      </c>
      <c r="H235" s="50" t="str">
        <f t="shared" si="153"/>
        <v>pack,10033;pack,1227;pack,401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MCN,3,3,1,1</v>
      </c>
      <c r="O235" s="50" t="str">
        <f ca="1">OFFSET(随机目标!$C$42,M235-1,MATCH(K235,随机目标!$C$41:$CH$41,0))</f>
        <v>item,348</v>
      </c>
      <c r="P235" s="50">
        <f ca="1">OFFSET(随机目标!$C$42,M235-1,MATCH(K235,随机目标!$C$41:$CH$41,0)+1)</f>
        <v>1000</v>
      </c>
      <c r="Q235" s="50">
        <v>1</v>
      </c>
      <c r="R235" s="50" t="e">
        <f t="shared" ca="1" si="149"/>
        <v>#N/A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prop,102|6000;prop,103|4000</v>
      </c>
      <c r="AM235" s="50">
        <f>宝箱产出!Q36</f>
        <v>80233</v>
      </c>
      <c r="AN235" s="50">
        <v>1</v>
      </c>
      <c r="AO235" s="50" t="str">
        <f>宝箱产出!T36</f>
        <v>pack,304|10;pack,303|100;prop,704,2|200;pack,702|120;pack,703|20;pack,406|60;pack,407|20;prop,322,1|20;prop,323,1|5</v>
      </c>
    </row>
    <row r="236" spans="1:41" x14ac:dyDescent="0.15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item,101;item,102;item,200</v>
      </c>
      <c r="E236" s="50">
        <f>产出设定!$C$20</f>
        <v>50</v>
      </c>
      <c r="F236" s="50">
        <f t="shared" si="154"/>
        <v>144</v>
      </c>
      <c r="G236" s="50">
        <f t="shared" si="154"/>
        <v>240</v>
      </c>
      <c r="H236" s="50" t="str">
        <f t="shared" si="154"/>
        <v>pack,10034;pack,1227;pack,401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MCN,3,3,1,1</v>
      </c>
      <c r="O236" s="50" t="str">
        <f ca="1">OFFSET(随机目标!$C$42,M236-1,MATCH(K236,随机目标!$C$41:$CH$41,0))</f>
        <v>item,348</v>
      </c>
      <c r="P236" s="50">
        <f ca="1">OFFSET(随机目标!$C$42,M236-1,MATCH(K236,随机目标!$C$41:$CH$41,0)+1)</f>
        <v>1000</v>
      </c>
      <c r="Q236" s="50">
        <v>1</v>
      </c>
      <c r="R236" s="50" t="e">
        <f t="shared" ca="1" si="149"/>
        <v>#N/A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prop,102|5600;prop,103|4400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pack,304|10;pack,303|100;prop,704,2|200;pack,702|120;pack,703|20;pack,406|60;pack,407|20;prop,322,1|20;prop,323,1|5</v>
      </c>
    </row>
    <row r="237" spans="1:41" x14ac:dyDescent="0.15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item,101;item,102;item,200</v>
      </c>
      <c r="E237" s="50">
        <f>产出设定!$C$20</f>
        <v>50</v>
      </c>
      <c r="F237" s="50">
        <f t="shared" si="155"/>
        <v>144</v>
      </c>
      <c r="G237" s="50">
        <f t="shared" si="155"/>
        <v>240</v>
      </c>
      <c r="H237" s="50" t="str">
        <f t="shared" si="155"/>
        <v>pack,10035;pack,1227;pack,401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MCN,3,3,1,1</v>
      </c>
      <c r="O237" s="50" t="str">
        <f ca="1">OFFSET(随机目标!$C$42,M237-1,MATCH(K237,随机目标!$C$41:$CH$41,0))</f>
        <v>item,348</v>
      </c>
      <c r="P237" s="50">
        <f ca="1">OFFSET(随机目标!$C$42,M237-1,MATCH(K237,随机目标!$C$41:$CH$41,0)+1)</f>
        <v>1000</v>
      </c>
      <c r="Q237" s="50">
        <v>1</v>
      </c>
      <c r="R237" s="50" t="e">
        <f t="shared" ca="1" si="149"/>
        <v>#N/A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prop,102|5600;prop,103|4400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pack,304|10;pack,303|100;prop,704,2|200;pack,702|120;pack,703|20;pack,406|60;pack,407|20;prop,322,1|20;prop,323,1|5</v>
      </c>
    </row>
    <row r="238" spans="1:41" x14ac:dyDescent="0.15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item,101;item,102;item,200</v>
      </c>
      <c r="E238" s="50">
        <f>产出设定!$C$20</f>
        <v>50</v>
      </c>
      <c r="F238" s="50">
        <f t="shared" si="156"/>
        <v>148</v>
      </c>
      <c r="G238" s="50">
        <f t="shared" si="156"/>
        <v>247</v>
      </c>
      <c r="H238" s="50" t="str">
        <f t="shared" si="156"/>
        <v>pack,10036;pack,1228;pack,401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MCN,3,3,1,1</v>
      </c>
      <c r="O238" s="50" t="str">
        <f ca="1">OFFSET(随机目标!$C$42,M238-1,MATCH(K238,随机目标!$C$41:$CH$41,0))</f>
        <v>item,348</v>
      </c>
      <c r="P238" s="50">
        <f ca="1">OFFSET(随机目标!$C$42,M238-1,MATCH(K238,随机目标!$C$41:$CH$41,0)+1)</f>
        <v>2500</v>
      </c>
      <c r="Q238" s="50">
        <v>1</v>
      </c>
      <c r="R238" s="50" t="e">
        <f t="shared" ca="1" si="149"/>
        <v>#N/A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prop,102|5200;prop,103|4800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pack,304|10;pack,303|100;prop,704,2|200;pack,702|120;pack,703|20;pack,406|60;pack,407|20;prop,322,1|20;prop,323,1|5</v>
      </c>
    </row>
    <row r="239" spans="1:41" x14ac:dyDescent="0.15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item,101;item,102;item,200</v>
      </c>
      <c r="E239" s="50">
        <f>产出设定!$C$20</f>
        <v>50</v>
      </c>
      <c r="F239" s="50">
        <f t="shared" si="157"/>
        <v>148</v>
      </c>
      <c r="G239" s="50">
        <f t="shared" si="157"/>
        <v>247</v>
      </c>
      <c r="H239" s="50" t="str">
        <f t="shared" si="157"/>
        <v>pack,10037;pack,1228;pack,401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MCN,3,3,1,1</v>
      </c>
      <c r="O239" s="50" t="str">
        <f ca="1">OFFSET(随机目标!$C$42,M239-1,MATCH(K239,随机目标!$C$41:$CH$41,0))</f>
        <v>item,348</v>
      </c>
      <c r="P239" s="50">
        <f ca="1">OFFSET(随机目标!$C$42,M239-1,MATCH(K239,随机目标!$C$41:$CH$41,0)+1)</f>
        <v>2500</v>
      </c>
      <c r="Q239" s="50">
        <v>1</v>
      </c>
      <c r="R239" s="50" t="e">
        <f t="shared" ca="1" si="149"/>
        <v>#N/A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prop,102|5200;prop,103|4800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pack,304|10;pack,303|100;prop,704,2|200;pack,702|120;pack,703|20;pack,406|60;pack,407|20;prop,322,1|20;prop,323,1|5</v>
      </c>
    </row>
    <row r="240" spans="1:41" x14ac:dyDescent="0.15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item,101;item,102;item,200</v>
      </c>
      <c r="E240" s="50">
        <f>产出设定!$C$20</f>
        <v>50</v>
      </c>
      <c r="F240" s="50">
        <f t="shared" si="158"/>
        <v>152</v>
      </c>
      <c r="G240" s="50">
        <f t="shared" si="158"/>
        <v>253</v>
      </c>
      <c r="H240" s="50" t="str">
        <f t="shared" si="158"/>
        <v>pack,10038;pack,1228;pack,401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MCN,3,3,1,1</v>
      </c>
      <c r="O240" s="50" t="str">
        <f ca="1">OFFSET(随机目标!$C$42,M240-1,MATCH(K240,随机目标!$C$41:$CH$41,0))</f>
        <v>item,348</v>
      </c>
      <c r="P240" s="50">
        <f ca="1">OFFSET(随机目标!$C$42,M240-1,MATCH(K240,随机目标!$C$41:$CH$41,0)+1)</f>
        <v>2500</v>
      </c>
      <c r="Q240" s="50">
        <v>1</v>
      </c>
      <c r="R240" s="50" t="e">
        <f t="shared" ca="1" si="149"/>
        <v>#N/A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prop,102|4800;prop,103|5200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pack,304|10;pack,303|100;prop,704,2|200;pack,702|120;pack,703|20;pack,406|60;pack,407|20;prop,322,1|20;prop,323,1|5</v>
      </c>
    </row>
    <row r="241" spans="1:41" x14ac:dyDescent="0.15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item,101;item,102;item,200</v>
      </c>
      <c r="E241" s="50">
        <f>产出设定!$C$20</f>
        <v>50</v>
      </c>
      <c r="F241" s="50">
        <f t="shared" si="159"/>
        <v>152</v>
      </c>
      <c r="G241" s="50">
        <f t="shared" si="159"/>
        <v>253</v>
      </c>
      <c r="H241" s="50" t="str">
        <f t="shared" si="159"/>
        <v>pack,10039;pack,1228;pack,401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MCN,3,3,1,1</v>
      </c>
      <c r="O241" s="50" t="str">
        <f ca="1">OFFSET(随机目标!$C$42,M241-1,MATCH(K241,随机目标!$C$41:$CH$41,0))</f>
        <v>item,348</v>
      </c>
      <c r="P241" s="50">
        <f ca="1">OFFSET(随机目标!$C$42,M241-1,MATCH(K241,随机目标!$C$41:$CH$41,0)+1)</f>
        <v>2500</v>
      </c>
      <c r="Q241" s="50">
        <v>1</v>
      </c>
      <c r="R241" s="50" t="e">
        <f t="shared" ca="1" si="149"/>
        <v>#N/A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prop,102|4800;prop,103|5200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pack,304|10;pack,303|100;prop,704,2|200;pack,702|120;pack,703|20;pack,406|60;pack,407|20;prop,322,1|20;prop,323,1|5</v>
      </c>
    </row>
    <row r="242" spans="1:41" x14ac:dyDescent="0.15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item,101;item,102;item,200</v>
      </c>
      <c r="E242" s="50">
        <f>产出设定!$C$20</f>
        <v>50</v>
      </c>
      <c r="F242" s="50">
        <f t="shared" si="160"/>
        <v>152</v>
      </c>
      <c r="G242" s="50">
        <f t="shared" si="160"/>
        <v>253</v>
      </c>
      <c r="H242" s="50" t="str">
        <f t="shared" si="160"/>
        <v>pack,10040;pack,1228;pack,401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MCN,3,3,1,1</v>
      </c>
      <c r="O242" s="50" t="str">
        <f ca="1">OFFSET(随机目标!$C$42,M242-1,MATCH(K242,随机目标!$C$41:$CH$41,0))</f>
        <v>item,348</v>
      </c>
      <c r="P242" s="50">
        <f ca="1">OFFSET(随机目标!$C$42,M242-1,MATCH(K242,随机目标!$C$41:$CH$41,0)+1)</f>
        <v>2500</v>
      </c>
      <c r="Q242" s="50">
        <v>1</v>
      </c>
      <c r="R242" s="50" t="e">
        <f t="shared" ca="1" si="149"/>
        <v>#N/A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prop,102|4800;prop,103|5200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pack,304|10;pack,303|100;prop,704,2|200;pack,702|120;pack,703|20;pack,406|60;pack,407|20;prop,322,1|20;prop,323,1|5</v>
      </c>
    </row>
    <row r="243" spans="1:41" x14ac:dyDescent="0.15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156</v>
      </c>
      <c r="G243" s="50">
        <f t="shared" si="161"/>
        <v>260</v>
      </c>
      <c r="H243" s="50" t="str">
        <f t="shared" si="161"/>
        <v>pack,10041;pack,1228;pack,401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MCN,3,3,1,1</v>
      </c>
      <c r="O243" s="50" t="str">
        <f ca="1">OFFSET(随机目标!$C$42,M243-1,MATCH(K243,随机目标!$C$41:$CH$41,0))</f>
        <v>item,348</v>
      </c>
      <c r="P243" s="50">
        <f ca="1">OFFSET(随机目标!$C$42,M243-1,MATCH(K243,随机目标!$C$41:$CH$41,0)+1)</f>
        <v>2500</v>
      </c>
      <c r="Q243" s="50">
        <v>1</v>
      </c>
      <c r="R243" s="50" t="e">
        <f t="shared" ca="1" si="149"/>
        <v>#N/A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prop,102|4400;prop,103|5600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pack,304|10;pack,303|100;prop,704,2|200;pack,702|120;pack,703|20;pack,406|60;pack,407|20;prop,322,1|20;prop,323,1|5</v>
      </c>
    </row>
    <row r="244" spans="1:41" x14ac:dyDescent="0.15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160</v>
      </c>
      <c r="G244" s="50">
        <f t="shared" si="162"/>
        <v>267</v>
      </c>
      <c r="H244" s="50" t="str">
        <f t="shared" si="162"/>
        <v>pack,10042;pack,1229;pack,401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MCN,3,3,1,1</v>
      </c>
      <c r="O244" s="50" t="str">
        <f ca="1">OFFSET(随机目标!$C$42,M244-1,MATCH(K244,随机目标!$C$41:$CH$41,0))</f>
        <v>item,348</v>
      </c>
      <c r="P244" s="50">
        <f ca="1">OFFSET(随机目标!$C$42,M244-1,MATCH(K244,随机目标!$C$41:$CH$41,0)+1)</f>
        <v>1500</v>
      </c>
      <c r="Q244" s="50">
        <v>1</v>
      </c>
      <c r="R244" s="50" t="e">
        <f t="shared" ca="1" si="149"/>
        <v>#N/A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prop,102|4000;prop,103|6000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pack,304|10;pack,303|100;prop,704,2|200;pack,702|120;pack,703|20;pack,406|60;pack,407|20;prop,322,1|20;prop,323,1|5</v>
      </c>
    </row>
    <row r="245" spans="1:41" x14ac:dyDescent="0.15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164</v>
      </c>
      <c r="G245" s="50">
        <f t="shared" si="163"/>
        <v>273</v>
      </c>
      <c r="H245" s="50" t="str">
        <f t="shared" si="163"/>
        <v>pack,10043;pack,1229;pack,401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MCN,3,3,1,1</v>
      </c>
      <c r="O245" s="50" t="str">
        <f ca="1">OFFSET(随机目标!$C$42,M245-1,MATCH(K245,随机目标!$C$41:$CH$41,0))</f>
        <v>item,348</v>
      </c>
      <c r="P245" s="50">
        <f ca="1">OFFSET(随机目标!$C$42,M245-1,MATCH(K245,随机目标!$C$41:$CH$41,0)+1)</f>
        <v>1500</v>
      </c>
      <c r="Q245" s="50">
        <v>1</v>
      </c>
      <c r="R245" s="50" t="e">
        <f t="shared" ca="1" si="149"/>
        <v>#N/A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prop,102|3600;prop,103|6400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pack,304|10;pack,303|100;prop,704,2|200;pack,702|120;pack,703|20;pack,406|60;pack,407|20;prop,322,1|20;prop,323,1|5</v>
      </c>
    </row>
    <row r="246" spans="1:41" x14ac:dyDescent="0.15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164</v>
      </c>
      <c r="G246" s="50">
        <f t="shared" si="164"/>
        <v>273</v>
      </c>
      <c r="H246" s="50" t="str">
        <f t="shared" si="164"/>
        <v>pack,10044;pack,1229;pack,401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MCN,3,3,1,1</v>
      </c>
      <c r="O246" s="50" t="str">
        <f ca="1">OFFSET(随机目标!$C$42,M246-1,MATCH(K246,随机目标!$C$41:$CH$41,0))</f>
        <v>item,348</v>
      </c>
      <c r="P246" s="50">
        <f ca="1">OFFSET(随机目标!$C$42,M246-1,MATCH(K246,随机目标!$C$41:$CH$41,0)+1)</f>
        <v>1500</v>
      </c>
      <c r="Q246" s="50">
        <v>1</v>
      </c>
      <c r="R246" s="50" t="e">
        <f t="shared" ca="1" si="149"/>
        <v>#N/A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prop,102|3600;prop,103|6400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pack,304|10;pack,303|100;prop,704,2|200;pack,702|120;pack,703|20;pack,406|60;pack,407|20;prop,322,1|20;prop,323,1|5</v>
      </c>
    </row>
    <row r="247" spans="1:41" x14ac:dyDescent="0.15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168</v>
      </c>
      <c r="G247" s="50">
        <f t="shared" si="165"/>
        <v>280</v>
      </c>
      <c r="H247" s="50" t="str">
        <f t="shared" si="165"/>
        <v>pack,10045;pack,1229;pack,401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MCN,3,3,1,1</v>
      </c>
      <c r="O247" s="50" t="str">
        <f ca="1">OFFSET(随机目标!$C$42,M247-1,MATCH(K247,随机目标!$C$41:$CH$41,0))</f>
        <v>item,348</v>
      </c>
      <c r="P247" s="50">
        <f ca="1">OFFSET(随机目标!$C$42,M247-1,MATCH(K247,随机目标!$C$41:$CH$41,0)+1)</f>
        <v>1500</v>
      </c>
      <c r="Q247" s="50">
        <v>1</v>
      </c>
      <c r="R247" s="50" t="e">
        <f t="shared" ca="1" si="149"/>
        <v>#N/A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prop,102|3200;prop,103|6800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pack,304|10;pack,303|100;prop,704,2|200;pack,702|120;pack,703|20;pack,406|60;pack,407|20;prop,322,1|20;prop,323,1|5</v>
      </c>
    </row>
    <row r="248" spans="1:41" x14ac:dyDescent="0.15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168</v>
      </c>
      <c r="G248" s="50">
        <f t="shared" si="166"/>
        <v>280</v>
      </c>
      <c r="H248" s="50" t="str">
        <f t="shared" si="166"/>
        <v>pack,10046;pack,1229;pack,401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MCN,3,3,1,1</v>
      </c>
      <c r="O248" s="50" t="str">
        <f ca="1">OFFSET(随机目标!$C$42,M248-1,MATCH(K248,随机目标!$C$41:$CH$41,0))</f>
        <v>item,348</v>
      </c>
      <c r="P248" s="50">
        <f ca="1">OFFSET(随机目标!$C$42,M248-1,MATCH(K248,随机目标!$C$41:$CH$41,0)+1)</f>
        <v>1500</v>
      </c>
      <c r="Q248" s="50">
        <v>1</v>
      </c>
      <c r="R248" s="50" t="e">
        <f t="shared" ca="1" si="149"/>
        <v>#N/A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prop,102|3200;prop,103|6800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pack,304|10;pack,303|100;prop,704,2|200;pack,702|120;pack,703|20;pack,406|60;pack,407|20;prop,322,1|20;prop,323,1|5</v>
      </c>
    </row>
    <row r="249" spans="1:41" x14ac:dyDescent="0.15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item,102;item,200</v>
      </c>
      <c r="E249" s="50">
        <f>产出设定!$C$20</f>
        <v>50</v>
      </c>
      <c r="F249" s="50">
        <f t="shared" si="167"/>
        <v>172</v>
      </c>
      <c r="G249" s="50">
        <f t="shared" si="167"/>
        <v>287</v>
      </c>
      <c r="H249" s="50" t="str">
        <f t="shared" si="167"/>
        <v>pack,10047;pack,1230;pack,401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MCN,3,3,1,1</v>
      </c>
      <c r="O249" s="50" t="str">
        <f ca="1">OFFSET(随机目标!$C$42,M249-1,MATCH(K249,随机目标!$C$41:$CH$41,0))</f>
        <v>item,348</v>
      </c>
      <c r="P249" s="50">
        <f ca="1">OFFSET(随机目标!$C$42,M249-1,MATCH(K249,随机目标!$C$41:$CH$41,0)+1)</f>
        <v>1500</v>
      </c>
      <c r="Q249" s="50">
        <v>1</v>
      </c>
      <c r="R249" s="50" t="e">
        <f t="shared" ca="1" si="149"/>
        <v>#N/A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prop,102|2800;prop,103|7200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pack,304|10;pack,303|100;prop,704,2|200;pack,702|120;pack,703|20;pack,406|60;pack,407|20;prop,322,1|20;prop,323,1|5</v>
      </c>
    </row>
    <row r="250" spans="1:41" x14ac:dyDescent="0.15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item,102;item,200</v>
      </c>
      <c r="E250" s="50">
        <f>产出设定!$C$20</f>
        <v>50</v>
      </c>
      <c r="F250" s="50">
        <f t="shared" si="168"/>
        <v>172</v>
      </c>
      <c r="G250" s="50">
        <f t="shared" si="168"/>
        <v>287</v>
      </c>
      <c r="H250" s="50" t="str">
        <f t="shared" si="168"/>
        <v>pack,10048;pack,1230;pack,401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MCN,3,3,1,1</v>
      </c>
      <c r="O250" s="50" t="str">
        <f ca="1">OFFSET(随机目标!$C$42,M250-1,MATCH(K250,随机目标!$C$41:$CH$41,0))</f>
        <v>item,348</v>
      </c>
      <c r="P250" s="50">
        <f ca="1">OFFSET(随机目标!$C$42,M250-1,MATCH(K250,随机目标!$C$41:$CH$41,0)+1)</f>
        <v>1500</v>
      </c>
      <c r="Q250" s="50">
        <v>1</v>
      </c>
      <c r="R250" s="50" t="e">
        <f t="shared" ca="1" si="149"/>
        <v>#N/A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prop,102|2800;prop,103|7200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pack,304|10;pack,303|100;prop,704,2|200;pack,702|120;pack,703|20;pack,406|60;pack,407|20;prop,322,1|20;prop,323,1|5</v>
      </c>
    </row>
    <row r="251" spans="1:41" x14ac:dyDescent="0.15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item,102;item,200</v>
      </c>
      <c r="E251" s="50">
        <f>产出设定!$C$20</f>
        <v>50</v>
      </c>
      <c r="F251" s="50">
        <f t="shared" si="169"/>
        <v>176</v>
      </c>
      <c r="G251" s="50">
        <f t="shared" si="169"/>
        <v>293</v>
      </c>
      <c r="H251" s="50" t="str">
        <f t="shared" si="169"/>
        <v>pack,10049;pack,1230;pack,401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MCN,3,3,1,1</v>
      </c>
      <c r="O251" s="50" t="str">
        <f ca="1">OFFSET(随机目标!$C$42,M251-1,MATCH(K251,随机目标!$C$41:$CH$41,0))</f>
        <v>item,348</v>
      </c>
      <c r="P251" s="50">
        <f ca="1">OFFSET(随机目标!$C$42,M251-1,MATCH(K251,随机目标!$C$41:$CH$41,0)+1)</f>
        <v>1500</v>
      </c>
      <c r="Q251" s="50">
        <v>1</v>
      </c>
      <c r="R251" s="50" t="e">
        <f t="shared" ca="1" si="149"/>
        <v>#N/A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prop,102|2400;prop,103|7600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pack,304|10;pack,303|100;prop,704,2|200;pack,702|120;pack,703|20;pack,406|60;pack,407|20;prop,322,1|20;prop,323,1|5</v>
      </c>
    </row>
    <row r="252" spans="1:41" x14ac:dyDescent="0.15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item,102;item,200</v>
      </c>
      <c r="E252" s="50">
        <f>产出设定!$C$20</f>
        <v>50</v>
      </c>
      <c r="F252" s="50">
        <f t="shared" si="170"/>
        <v>176</v>
      </c>
      <c r="G252" s="50">
        <f t="shared" si="170"/>
        <v>293</v>
      </c>
      <c r="H252" s="50" t="str">
        <f t="shared" si="170"/>
        <v>pack,10050;pack,1230;pack,401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MCN,3,3,1,1</v>
      </c>
      <c r="O252" s="50" t="str">
        <f ca="1">OFFSET(随机目标!$C$42,M252-1,MATCH(K252,随机目标!$C$41:$CH$41,0))</f>
        <v>item,348</v>
      </c>
      <c r="P252" s="50">
        <f ca="1">OFFSET(随机目标!$C$42,M252-1,MATCH(K252,随机目标!$C$41:$CH$41,0)+1)</f>
        <v>1500</v>
      </c>
      <c r="Q252" s="50">
        <v>1</v>
      </c>
      <c r="R252" s="50" t="e">
        <f t="shared" ca="1" si="149"/>
        <v>#N/A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prop,102|2400;prop,103|7600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pack,304|10;pack,303|100;prop,704,2|200;pack,702|120;pack,703|20;pack,406|60;pack,407|20;prop,322,1|20;prop,323,1|5</v>
      </c>
    </row>
    <row r="253" spans="1:41" x14ac:dyDescent="0.15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item,102;item,200</v>
      </c>
      <c r="E253" s="50">
        <f>产出设定!$C$20</f>
        <v>50</v>
      </c>
      <c r="F253" s="50">
        <f t="shared" si="171"/>
        <v>180</v>
      </c>
      <c r="G253" s="50">
        <f t="shared" si="171"/>
        <v>300</v>
      </c>
      <c r="H253" s="50" t="str">
        <f t="shared" si="171"/>
        <v>pack,10051;pack,1230;pack,401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MCN,3,3,1,1</v>
      </c>
      <c r="O253" s="50" t="str">
        <f ca="1">OFFSET(随机目标!$C$42,M253-1,MATCH(K253,随机目标!$C$41:$CH$41,0))</f>
        <v>item,348</v>
      </c>
      <c r="P253" s="50">
        <f ca="1">OFFSET(随机目标!$C$42,M253-1,MATCH(K253,随机目标!$C$41:$CH$41,0)+1)</f>
        <v>1500</v>
      </c>
      <c r="Q253" s="50">
        <v>1</v>
      </c>
      <c r="R253" s="50" t="e">
        <f t="shared" ca="1" si="149"/>
        <v>#N/A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prop,102|2000;prop,103|8000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pack,304|10;pack,303|100;prop,704,2|200;pack,702|120;pack,703|20;pack,406|60;pack,407|20;prop,322,1|20;prop,323,1|5</v>
      </c>
    </row>
    <row r="254" spans="1:41" x14ac:dyDescent="0.15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item,102;item,200</v>
      </c>
      <c r="E254" s="50">
        <f>产出设定!$C$20</f>
        <v>50</v>
      </c>
      <c r="F254" s="50">
        <f t="shared" si="172"/>
        <v>180</v>
      </c>
      <c r="G254" s="50">
        <f t="shared" si="172"/>
        <v>300</v>
      </c>
      <c r="H254" s="50" t="str">
        <f t="shared" si="172"/>
        <v>pack,10052;pack,1230;pack,401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MCN,3,3,1,1</v>
      </c>
      <c r="O254" s="50" t="str">
        <f ca="1">OFFSET(随机目标!$C$42,M254-1,MATCH(K254,随机目标!$C$41:$CH$41,0))</f>
        <v>item,348</v>
      </c>
      <c r="P254" s="50">
        <f ca="1">OFFSET(随机目标!$C$42,M254-1,MATCH(K254,随机目标!$C$41:$CH$41,0)+1)</f>
        <v>1500</v>
      </c>
      <c r="Q254" s="50">
        <v>1</v>
      </c>
      <c r="R254" s="50" t="e">
        <f t="shared" ca="1" si="149"/>
        <v>#N/A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prop,102|2000;prop,103|8000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pack,304|10;pack,303|100;prop,704,2|200;pack,702|120;pack,703|20;pack,406|60;pack,407|20;prop,322,1|20;prop,323,1|5</v>
      </c>
    </row>
    <row r="255" spans="1:41" x14ac:dyDescent="0.15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item,102;item,200</v>
      </c>
      <c r="E255" s="50">
        <f>产出设定!$C$20</f>
        <v>50</v>
      </c>
      <c r="F255" s="50">
        <f t="shared" si="173"/>
        <v>180</v>
      </c>
      <c r="G255" s="50">
        <f t="shared" si="173"/>
        <v>300</v>
      </c>
      <c r="H255" s="50" t="str">
        <f t="shared" si="173"/>
        <v>pack,10053;pack,1230;pack,401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MCN,3,3,1,1</v>
      </c>
      <c r="O255" s="50" t="str">
        <f ca="1">OFFSET(随机目标!$C$42,M255-1,MATCH(K255,随机目标!$C$41:$CH$41,0))</f>
        <v>item,348</v>
      </c>
      <c r="P255" s="50">
        <f ca="1">OFFSET(随机目标!$C$42,M255-1,MATCH(K255,随机目标!$C$41:$CH$41,0)+1)</f>
        <v>1500</v>
      </c>
      <c r="Q255" s="50">
        <v>1</v>
      </c>
      <c r="R255" s="50" t="e">
        <f t="shared" ca="1" si="149"/>
        <v>#N/A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prop,102|2000;prop,103|8000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pack,304|10;pack,303|100;prop,704,2|200;pack,702|120;pack,703|20;pack,406|60;pack,407|20;prop,322,1|20;prop,323,1|5</v>
      </c>
    </row>
    <row r="256" spans="1:41" x14ac:dyDescent="0.15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item,102;item,200</v>
      </c>
      <c r="E256" s="50">
        <f>产出设定!$C$20</f>
        <v>50</v>
      </c>
      <c r="F256" s="50">
        <f t="shared" si="174"/>
        <v>186</v>
      </c>
      <c r="G256" s="50">
        <f t="shared" si="174"/>
        <v>310</v>
      </c>
      <c r="H256" s="50" t="str">
        <f t="shared" si="174"/>
        <v>pack,10054;pack,1231;pack,401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MCN,3,3,1,1</v>
      </c>
      <c r="O256" s="50" t="str">
        <f ca="1">OFFSET(随机目标!$C$42,M256-1,MATCH(K256,随机目标!$C$41:$CH$41,0))</f>
        <v>item,348</v>
      </c>
      <c r="P256" s="50">
        <f ca="1">OFFSET(随机目标!$C$42,M256-1,MATCH(K256,随机目标!$C$41:$CH$41,0)+1)</f>
        <v>2000</v>
      </c>
      <c r="Q256" s="50">
        <v>1</v>
      </c>
      <c r="R256" s="50" t="e">
        <f t="shared" ca="1" si="149"/>
        <v>#N/A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prop,102|1400;prop,103|8600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pack,304|10;pack,303|100;prop,704,2|200;pack,702|120;pack,703|20;pack,406|60;pack,407|20;prop,322,1|20;prop,323,1|5</v>
      </c>
    </row>
    <row r="257" spans="1:41" x14ac:dyDescent="0.15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item,102;item,200</v>
      </c>
      <c r="E257" s="50">
        <f>产出设定!$C$20</f>
        <v>50</v>
      </c>
      <c r="F257" s="50">
        <f t="shared" si="175"/>
        <v>186</v>
      </c>
      <c r="G257" s="50">
        <f t="shared" si="175"/>
        <v>310</v>
      </c>
      <c r="H257" s="50" t="str">
        <f t="shared" si="175"/>
        <v>pack,10055;pack,1231;pack,401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MCN,3,3,1,1</v>
      </c>
      <c r="O257" s="50" t="str">
        <f ca="1">OFFSET(随机目标!$C$42,M257-1,MATCH(K257,随机目标!$C$41:$CH$41,0))</f>
        <v>item,348</v>
      </c>
      <c r="P257" s="50">
        <f ca="1">OFFSET(随机目标!$C$42,M257-1,MATCH(K257,随机目标!$C$41:$CH$41,0)+1)</f>
        <v>2000</v>
      </c>
      <c r="Q257" s="50">
        <v>1</v>
      </c>
      <c r="R257" s="50" t="e">
        <f t="shared" ca="1" si="149"/>
        <v>#N/A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prop,102|1400;prop,103|8600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pack,304|10;pack,303|100;prop,704,2|200;pack,702|120;pack,703|20;pack,406|60;pack,407|20;prop,322,1|20;prop,323,1|5</v>
      </c>
    </row>
    <row r="258" spans="1:41" x14ac:dyDescent="0.15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item,102;item,200</v>
      </c>
      <c r="E258" s="50">
        <f>产出设定!$C$20</f>
        <v>50</v>
      </c>
      <c r="F258" s="50">
        <f t="shared" si="176"/>
        <v>186</v>
      </c>
      <c r="G258" s="50">
        <f t="shared" si="176"/>
        <v>310</v>
      </c>
      <c r="H258" s="50" t="str">
        <f t="shared" si="176"/>
        <v>pack,10056;pack,1231;pack,401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MCN,3,3,1,1</v>
      </c>
      <c r="O258" s="50" t="str">
        <f ca="1">OFFSET(随机目标!$C$42,M258-1,MATCH(K258,随机目标!$C$41:$CH$41,0))</f>
        <v>item,348</v>
      </c>
      <c r="P258" s="50">
        <f ca="1">OFFSET(随机目标!$C$42,M258-1,MATCH(K258,随机目标!$C$41:$CH$41,0)+1)</f>
        <v>2000</v>
      </c>
      <c r="Q258" s="50">
        <v>1</v>
      </c>
      <c r="R258" s="50" t="e">
        <f t="shared" ca="1" si="149"/>
        <v>#N/A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prop,102|1400;prop,103|8600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pack,304|10;pack,303|100;prop,704,2|200;pack,702|120;pack,703|20;pack,406|60;pack,407|20;prop,322,1|20;prop,323,1|5</v>
      </c>
    </row>
    <row r="259" spans="1:41" x14ac:dyDescent="0.15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item,102;item,200</v>
      </c>
      <c r="E259" s="50">
        <f>产出设定!$C$20</f>
        <v>50</v>
      </c>
      <c r="F259" s="50">
        <f t="shared" si="177"/>
        <v>192</v>
      </c>
      <c r="G259" s="50">
        <f t="shared" si="177"/>
        <v>320</v>
      </c>
      <c r="H259" s="50" t="str">
        <f t="shared" si="177"/>
        <v>pack,10057;pack,1231;pack,401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MCN,3,3,1,1</v>
      </c>
      <c r="O259" s="50" t="str">
        <f ca="1">OFFSET(随机目标!$C$42,M259-1,MATCH(K259,随机目标!$C$41:$CH$41,0))</f>
        <v>item,348</v>
      </c>
      <c r="P259" s="50">
        <f ca="1">OFFSET(随机目标!$C$42,M259-1,MATCH(K259,随机目标!$C$41:$CH$41,0)+1)</f>
        <v>2000</v>
      </c>
      <c r="Q259" s="50">
        <v>1</v>
      </c>
      <c r="R259" s="50" t="e">
        <f t="shared" ca="1" si="149"/>
        <v>#N/A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prop,102|800;prop,103|9200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pack,304|10;pack,303|100;prop,704,2|200;pack,702|120;pack,703|20;pack,406|60;pack,407|20;prop,322,1|20;prop,323,1|5</v>
      </c>
    </row>
    <row r="260" spans="1:41" x14ac:dyDescent="0.15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item,102;item,200</v>
      </c>
      <c r="E260" s="50">
        <f>产出设定!$C$20</f>
        <v>50</v>
      </c>
      <c r="F260" s="50">
        <f t="shared" si="178"/>
        <v>192</v>
      </c>
      <c r="G260" s="50">
        <f t="shared" si="178"/>
        <v>320</v>
      </c>
      <c r="H260" s="50" t="str">
        <f t="shared" si="178"/>
        <v>pack,10058;pack,1231;pack,401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MCN,3,3,1,1</v>
      </c>
      <c r="O260" s="50" t="str">
        <f ca="1">OFFSET(随机目标!$C$42,M260-1,MATCH(K260,随机目标!$C$41:$CH$41,0))</f>
        <v>item,348</v>
      </c>
      <c r="P260" s="50">
        <f ca="1">OFFSET(随机目标!$C$42,M260-1,MATCH(K260,随机目标!$C$41:$CH$41,0)+1)</f>
        <v>2000</v>
      </c>
      <c r="Q260" s="50">
        <v>1</v>
      </c>
      <c r="R260" s="50" t="e">
        <f t="shared" ca="1" si="149"/>
        <v>#N/A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prop,102|800;prop,103|9200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pack,304|10;pack,303|100;prop,704,2|200;pack,702|120;pack,703|20;pack,406|60;pack,407|20;prop,322,1|20;prop,323,1|5</v>
      </c>
    </row>
    <row r="261" spans="1:41" x14ac:dyDescent="0.15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192</v>
      </c>
      <c r="G261" s="50">
        <f t="shared" si="182"/>
        <v>320</v>
      </c>
      <c r="H261" s="50" t="str">
        <f t="shared" si="182"/>
        <v>pack,10059;pack,1231;pack,401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MCN,3,3,1,1</v>
      </c>
      <c r="O261" s="50" t="str">
        <f ca="1">OFFSET(随机目标!$C$42,M261-1,MATCH(K261,随机目标!$C$41:$CH$41,0))</f>
        <v>item,348</v>
      </c>
      <c r="P261" s="50">
        <f ca="1">OFFSET(随机目标!$C$42,M261-1,MATCH(K261,随机目标!$C$41:$CH$41,0)+1)</f>
        <v>2000</v>
      </c>
      <c r="Q261" s="50">
        <v>1</v>
      </c>
      <c r="R261" s="50" t="e">
        <f t="shared" ca="1" si="149"/>
        <v>#N/A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prop,102|800;prop,103|9200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pack,304|10;pack,303|100;prop,704,2|200;pack,702|120;pack,703|20;pack,406|60;pack,407|20;prop,322,1|20;prop,323,1|5</v>
      </c>
    </row>
    <row r="262" spans="1:41" x14ac:dyDescent="0.15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195</v>
      </c>
      <c r="G262" s="50">
        <f t="shared" si="183"/>
        <v>325</v>
      </c>
      <c r="H262" s="50" t="str">
        <f t="shared" si="183"/>
        <v>pack,10060;pack,1232;pack,401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MCN,3,3,1,1</v>
      </c>
      <c r="O262" s="50" t="str">
        <f ca="1">OFFSET(随机目标!$C$42,M262-1,MATCH(K262,随机目标!$C$41:$CH$41,0))</f>
        <v>item,348</v>
      </c>
      <c r="P262" s="50">
        <f ca="1">OFFSET(随机目标!$C$42,M262-1,MATCH(K262,随机目标!$C$41:$CH$41,0)+1)</f>
        <v>2000</v>
      </c>
      <c r="Q262" s="50">
        <v>1</v>
      </c>
      <c r="R262" s="50" t="e">
        <f t="shared" ca="1" si="149"/>
        <v>#N/A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prop,102|500;prop,103|9500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pack,304|10;pack,303|100;prop,704,2|200;pack,702|120;pack,703|20;pack,406|60;pack,407|20;prop,322,1|20;prop,323,1|5</v>
      </c>
    </row>
    <row r="263" spans="1:41" x14ac:dyDescent="0.15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195</v>
      </c>
      <c r="G263" s="50">
        <f t="shared" si="184"/>
        <v>325</v>
      </c>
      <c r="H263" s="50" t="str">
        <f t="shared" si="184"/>
        <v>pack,10061;pack,1232;pack,401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MCN,3,3,1,1</v>
      </c>
      <c r="O263" s="50" t="str">
        <f ca="1">OFFSET(随机目标!$C$42,M263-1,MATCH(K263,随机目标!$C$41:$CH$41,0))</f>
        <v>item,348</v>
      </c>
      <c r="P263" s="50">
        <f ca="1">OFFSET(随机目标!$C$42,M263-1,MATCH(K263,随机目标!$C$41:$CH$41,0)+1)</f>
        <v>2000</v>
      </c>
      <c r="Q263" s="50">
        <v>1</v>
      </c>
      <c r="R263" s="50" t="e">
        <f t="shared" ca="1" si="149"/>
        <v>#N/A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prop,102|500;prop,103|9500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pack,304|10;pack,303|100;prop,704,2|200;pack,702|120;pack,703|20;pack,406|60;pack,407|20;prop,322,1|20;prop,323,1|5</v>
      </c>
    </row>
    <row r="264" spans="1:41" x14ac:dyDescent="0.15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195</v>
      </c>
      <c r="G264" s="50">
        <f t="shared" si="185"/>
        <v>325</v>
      </c>
      <c r="H264" s="50" t="str">
        <f t="shared" si="185"/>
        <v>pack,10062;pack,1232;pack,401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MCN,3,3,1,1</v>
      </c>
      <c r="O264" s="50" t="str">
        <f ca="1">OFFSET(随机目标!$C$42,M264-1,MATCH(K264,随机目标!$C$41:$CH$41,0))</f>
        <v>item,348</v>
      </c>
      <c r="P264" s="50">
        <f ca="1">OFFSET(随机目标!$C$42,M264-1,MATCH(K264,随机目标!$C$41:$CH$41,0)+1)</f>
        <v>2000</v>
      </c>
      <c r="Q264" s="50">
        <v>1</v>
      </c>
      <c r="R264" s="50" t="e">
        <f t="shared" ca="1" si="149"/>
        <v>#N/A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prop,102|500;prop,103|9500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pack,304|10;pack,303|100;prop,704,2|200;pack,702|120;pack,703|20;pack,406|60;pack,407|20;prop,322,1|20;prop,323,1|5</v>
      </c>
    </row>
    <row r="265" spans="1:41" x14ac:dyDescent="0.15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198</v>
      </c>
      <c r="G265" s="50">
        <f t="shared" si="186"/>
        <v>330</v>
      </c>
      <c r="H265" s="50" t="str">
        <f t="shared" si="186"/>
        <v>pack,10063;pack,1232;pack,401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MCN,3,3,1,1</v>
      </c>
      <c r="O265" s="50" t="str">
        <f ca="1">OFFSET(随机目标!$C$42,M265-1,MATCH(K265,随机目标!$C$41:$CH$41,0))</f>
        <v>item,348</v>
      </c>
      <c r="P265" s="50">
        <f ca="1">OFFSET(随机目标!$C$42,M265-1,MATCH(K265,随机目标!$C$41:$CH$41,0)+1)</f>
        <v>2000</v>
      </c>
      <c r="Q265" s="50">
        <v>1</v>
      </c>
      <c r="R265" s="50" t="e">
        <f t="shared" ca="1" si="149"/>
        <v>#N/A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prop,102|200;prop,103|9800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pack,304|10;pack,303|100;prop,704,2|200;pack,702|120;pack,703|20;pack,406|60;pack,407|20;prop,322,1|20;prop,323,1|5</v>
      </c>
    </row>
    <row r="266" spans="1:41" x14ac:dyDescent="0.15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198</v>
      </c>
      <c r="G266" s="50">
        <f t="shared" si="187"/>
        <v>330</v>
      </c>
      <c r="H266" s="50" t="str">
        <f t="shared" si="187"/>
        <v>pack,10064;pack,1232;pack,401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MCN,3,3,1,1</v>
      </c>
      <c r="O266" s="50" t="str">
        <f ca="1">OFFSET(随机目标!$C$42,M266-1,MATCH(K266,随机目标!$C$41:$CH$41,0))</f>
        <v>item,348</v>
      </c>
      <c r="P266" s="50">
        <f ca="1">OFFSET(随机目标!$C$42,M266-1,MATCH(K266,随机目标!$C$41:$CH$41,0)+1)</f>
        <v>2000</v>
      </c>
      <c r="Q266" s="50">
        <v>1</v>
      </c>
      <c r="R266" s="50" t="e">
        <f t="shared" ca="1" si="149"/>
        <v>#N/A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prop,102|200;prop,103|9800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pack,304|10;pack,303|100;prop,704,2|200;pack,702|120;pack,703|20;pack,406|60;pack,407|20;prop,322,1|20;prop,323,1|5</v>
      </c>
    </row>
    <row r="267" spans="1:41" x14ac:dyDescent="0.15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198</v>
      </c>
      <c r="G267" s="50">
        <f t="shared" si="188"/>
        <v>330</v>
      </c>
      <c r="H267" s="50" t="str">
        <f t="shared" si="188"/>
        <v>pack,10065;pack,1232;pack,401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MCN,3,3,1,1</v>
      </c>
      <c r="O267" s="50" t="str">
        <f ca="1">OFFSET(随机目标!$C$42,M267-1,MATCH(K267,随机目标!$C$41:$CH$41,0))</f>
        <v>item,348</v>
      </c>
      <c r="P267" s="50">
        <f ca="1">OFFSET(随机目标!$C$42,M267-1,MATCH(K267,随机目标!$C$41:$CH$41,0)+1)</f>
        <v>2000</v>
      </c>
      <c r="Q267" s="50">
        <v>1</v>
      </c>
      <c r="R267" s="50" t="e">
        <f t="shared" ca="1" si="149"/>
        <v>#N/A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prop,102|200;prop,103|9800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pack,304|10;pack,303|100;prop,704,2|200;pack,702|120;pack,703|20;pack,406|60;pack,407|20;prop,322,1|20;prop,323,1|5</v>
      </c>
    </row>
    <row r="268" spans="1:41" x14ac:dyDescent="0.15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201</v>
      </c>
      <c r="G268" s="50">
        <f t="shared" si="189"/>
        <v>335</v>
      </c>
      <c r="H268" s="50" t="str">
        <f t="shared" si="189"/>
        <v>pack,10066;pack,1232;pack,401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MCN,3,3,1,1</v>
      </c>
      <c r="O268" s="50" t="str">
        <f ca="1">OFFSET(随机目标!$C$42,M268-1,MATCH(K268,随机目标!$C$41:$CH$41,0))</f>
        <v>item,348</v>
      </c>
      <c r="P268" s="50">
        <f ca="1">OFFSET(随机目标!$C$42,M268-1,MATCH(K268,随机目标!$C$41:$CH$41,0)+1)</f>
        <v>2000</v>
      </c>
      <c r="Q268" s="50">
        <v>1</v>
      </c>
      <c r="R268" s="50" t="e">
        <f t="shared" ca="1" si="149"/>
        <v>#N/A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prop,103|9975;prop,104|25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pack,304|10;pack,303|100;prop,704,2|200;pack,702|120;pack,703|20;pack,406|60;pack,407|20;prop,322,1|20;prop,323,1|5</v>
      </c>
    </row>
    <row r="269" spans="1:41" x14ac:dyDescent="0.15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201</v>
      </c>
      <c r="G269" s="50">
        <f t="shared" si="190"/>
        <v>335</v>
      </c>
      <c r="H269" s="50" t="str">
        <f t="shared" si="190"/>
        <v>pack,10067;pack,1232;pack,401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MCN,3,3,1,1</v>
      </c>
      <c r="O269" s="50" t="str">
        <f ca="1">OFFSET(随机目标!$C$42,M269-1,MATCH(K269,随机目标!$C$41:$CH$41,0))</f>
        <v>item,348</v>
      </c>
      <c r="P269" s="50">
        <f ca="1">OFFSET(随机目标!$C$42,M269-1,MATCH(K269,随机目标!$C$41:$CH$41,0)+1)</f>
        <v>2000</v>
      </c>
      <c r="Q269" s="50">
        <v>1</v>
      </c>
      <c r="R269" s="50" t="e">
        <f t="shared" ca="1" si="149"/>
        <v>#N/A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prop,103|9975;prop,104|25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pack,304|10;pack,303|100;prop,704,2|200;pack,702|120;pack,703|20;pack,406|60;pack,407|20;prop,322,1|20;prop,323,1|5</v>
      </c>
    </row>
    <row r="270" spans="1:41" x14ac:dyDescent="0.15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201</v>
      </c>
      <c r="G270" s="50">
        <f t="shared" si="191"/>
        <v>335</v>
      </c>
      <c r="H270" s="50" t="str">
        <f t="shared" si="191"/>
        <v>pack,10068;pack,1232;pack,401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MCN,3,3,1,1</v>
      </c>
      <c r="O270" s="50" t="str">
        <f ca="1">OFFSET(随机目标!$C$42,M270-1,MATCH(K270,随机目标!$C$41:$CH$41,0))</f>
        <v>item,348</v>
      </c>
      <c r="P270" s="50">
        <f ca="1">OFFSET(随机目标!$C$42,M270-1,MATCH(K270,随机目标!$C$41:$CH$41,0)+1)</f>
        <v>2000</v>
      </c>
      <c r="Q270" s="50">
        <v>1</v>
      </c>
      <c r="R270" s="50" t="e">
        <f t="shared" ca="1" si="149"/>
        <v>#N/A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prop,103|9975;prop,104|25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pack,304|10;pack,303|100;prop,704,2|200;pack,702|120;pack,703|20;pack,406|60;pack,407|20;prop,322,1|20;prop,323,1|5</v>
      </c>
    </row>
    <row r="271" spans="1:41" x14ac:dyDescent="0.15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204</v>
      </c>
      <c r="G271" s="50">
        <f t="shared" si="192"/>
        <v>340</v>
      </c>
      <c r="H271" s="50" t="str">
        <f t="shared" si="192"/>
        <v>pack,10069;pack,1232;pack,401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MCN,3,3,1,1</v>
      </c>
      <c r="O271" s="50" t="str">
        <f ca="1">OFFSET(随机目标!$C$42,M271-1,MATCH(K271,随机目标!$C$41:$CH$41,0))</f>
        <v>item,348</v>
      </c>
      <c r="P271" s="50">
        <f ca="1">OFFSET(随机目标!$C$42,M271-1,MATCH(K271,随机目标!$C$41:$CH$41,0)+1)</f>
        <v>2000</v>
      </c>
      <c r="Q271" s="50">
        <v>1</v>
      </c>
      <c r="R271" s="50" t="e">
        <f t="shared" ca="1" si="149"/>
        <v>#N/A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prop,103|9900;prop,104|100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pack,304|10;pack,303|100;prop,704,2|200;pack,702|120;pack,703|20;pack,406|60;pack,407|20;prop,322,1|20;prop,323,1|5</v>
      </c>
    </row>
    <row r="272" spans="1:41" x14ac:dyDescent="0.15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204</v>
      </c>
      <c r="G272" s="50">
        <f t="shared" si="193"/>
        <v>340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MCN,3,3,1,1</v>
      </c>
      <c r="O272" s="50" t="str">
        <f ca="1">OFFSET(随机目标!$C$42,M272-1,MATCH(K272,随机目标!$C$41:$CH$41,0))</f>
        <v>item,348</v>
      </c>
      <c r="P272" s="50">
        <f ca="1">OFFSET(随机目标!$C$42,M272-1,MATCH(K272,随机目标!$C$41:$CH$41,0)+1)</f>
        <v>2000</v>
      </c>
      <c r="Q272" s="50">
        <v>1</v>
      </c>
      <c r="R272" s="50" t="e">
        <f t="shared" ca="1" si="149"/>
        <v>#N/A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prop,103|9900;prop,104|100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pack,304|10;pack,303|100;prop,704,2|200;pack,702|120;pack,703|20;pack,406|60;pack,407|20;prop,322,1|20;prop,323,1|5</v>
      </c>
    </row>
    <row r="273" spans="1:41" x14ac:dyDescent="0.15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204</v>
      </c>
      <c r="G273" s="50">
        <f t="shared" si="194"/>
        <v>340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MCN,3,3,1,1</v>
      </c>
      <c r="O273" s="50" t="str">
        <f ca="1">OFFSET(随机目标!$C$42,M273-1,MATCH(K273,随机目标!$C$41:$CH$41,0))</f>
        <v>item,348</v>
      </c>
      <c r="P273" s="50">
        <f ca="1">OFFSET(随机目标!$C$42,M273-1,MATCH(K273,随机目标!$C$41:$CH$41,0)+1)</f>
        <v>2000</v>
      </c>
      <c r="Q273" s="50">
        <v>1</v>
      </c>
      <c r="R273" s="50" t="e">
        <f t="shared" ca="1" si="149"/>
        <v>#N/A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prop,103|9900;prop,104|100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pack,304|10;pack,303|100;prop,704,2|200;pack,702|120;pack,703|20;pack,406|60;pack,407|20;prop,322,1|20;prop,323,1|5</v>
      </c>
    </row>
    <row r="274" spans="1:41" x14ac:dyDescent="0.15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207</v>
      </c>
      <c r="G274" s="50">
        <f t="shared" si="195"/>
        <v>345</v>
      </c>
      <c r="H274" s="50" t="str">
        <f t="shared" si="195"/>
        <v>pack,10072;pack,1233;pack,401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MCN,3,3,1,1</v>
      </c>
      <c r="O274" s="50" t="str">
        <f ca="1">OFFSET(随机目标!$C$42,M274-1,MATCH(K274,随机目标!$C$41:$CH$41,0))</f>
        <v>item,348</v>
      </c>
      <c r="P274" s="50">
        <f ca="1">OFFSET(随机目标!$C$42,M274-1,MATCH(K274,随机目标!$C$41:$CH$41,0)+1)</f>
        <v>2000</v>
      </c>
      <c r="Q274" s="50">
        <v>1</v>
      </c>
      <c r="R274" s="50" t="e">
        <f t="shared" ca="1" si="149"/>
        <v>#N/A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prop,103|9825;prop,104|175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pack,304|10;pack,303|100;prop,704,2|200;pack,702|120;pack,703|20;pack,406|60;pack,407|20;prop,322,1|20;prop,323,1|5</v>
      </c>
    </row>
    <row r="275" spans="1:41" x14ac:dyDescent="0.15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207</v>
      </c>
      <c r="G275" s="50">
        <f t="shared" si="196"/>
        <v>345</v>
      </c>
      <c r="H275" s="50" t="str">
        <f t="shared" si="196"/>
        <v>pack,10073;pack,1233;pack,401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MCN,3,3,1,1</v>
      </c>
      <c r="O275" s="50" t="str">
        <f ca="1">OFFSET(随机目标!$C$42,M275-1,MATCH(K275,随机目标!$C$41:$CH$41,0))</f>
        <v>item,348</v>
      </c>
      <c r="P275" s="50">
        <f ca="1">OFFSET(随机目标!$C$42,M275-1,MATCH(K275,随机目标!$C$41:$CH$41,0)+1)</f>
        <v>2000</v>
      </c>
      <c r="Q275" s="50">
        <v>1</v>
      </c>
      <c r="R275" s="50" t="e">
        <f t="shared" ca="1" si="149"/>
        <v>#N/A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prop,103|9825;prop,104|175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pack,304|10;pack,303|100;prop,704,2|200;pack,702|120;pack,703|20;pack,406|60;pack,407|20;prop,322,1|20;prop,323,1|5</v>
      </c>
    </row>
    <row r="276" spans="1:41" x14ac:dyDescent="0.15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207</v>
      </c>
      <c r="G276" s="50">
        <f t="shared" si="197"/>
        <v>345</v>
      </c>
      <c r="H276" s="50" t="str">
        <f t="shared" si="197"/>
        <v>pack,10074;pack,1233;pack,401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MCN,3,3,1,1</v>
      </c>
      <c r="O276" s="50" t="str">
        <f ca="1">OFFSET(随机目标!$C$42,M276-1,MATCH(K276,随机目标!$C$41:$CH$41,0))</f>
        <v>item,348</v>
      </c>
      <c r="P276" s="50">
        <f ca="1">OFFSET(随机目标!$C$42,M276-1,MATCH(K276,随机目标!$C$41:$CH$41,0)+1)</f>
        <v>2000</v>
      </c>
      <c r="Q276" s="50">
        <v>1</v>
      </c>
      <c r="R276" s="50" t="e">
        <f t="shared" ca="1" si="149"/>
        <v>#N/A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prop,103|9825;prop,104|175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pack,304|10;pack,303|100;prop,704,2|200;pack,702|120;pack,703|20;pack,406|60;pack,407|20;prop,322,1|20;prop,323,1|5</v>
      </c>
    </row>
    <row r="277" spans="1:41" x14ac:dyDescent="0.15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210</v>
      </c>
      <c r="G277" s="50">
        <f t="shared" si="198"/>
        <v>350</v>
      </c>
      <c r="H277" s="50" t="str">
        <f t="shared" si="198"/>
        <v>pack,10075;pack,1233;pack,401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MCN,3,3,1,1</v>
      </c>
      <c r="O277" s="50" t="str">
        <f ca="1">OFFSET(随机目标!$C$42,M277-1,MATCH(K277,随机目标!$C$41:$CH$41,0))</f>
        <v>item,348</v>
      </c>
      <c r="P277" s="50">
        <f ca="1">OFFSET(随机目标!$C$42,M277-1,MATCH(K277,随机目标!$C$41:$CH$41,0)+1)</f>
        <v>2000</v>
      </c>
      <c r="Q277" s="50">
        <v>1</v>
      </c>
      <c r="R277" s="50" t="e">
        <f t="shared" ca="1" si="149"/>
        <v>#N/A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prop,103|9750;prop,104|250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pack,304|10;pack,303|100;prop,704,2|200;pack,702|120;pack,703|20;pack,406|60;pack,407|20;prop,322,1|20;prop,323,1|5</v>
      </c>
    </row>
    <row r="278" spans="1:41" x14ac:dyDescent="0.15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210</v>
      </c>
      <c r="G278" s="50">
        <f t="shared" si="199"/>
        <v>350</v>
      </c>
      <c r="H278" s="50" t="str">
        <f t="shared" si="199"/>
        <v>pack,10076;pack,1233;pack,401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MCN,3,3,1,1</v>
      </c>
      <c r="O278" s="50" t="str">
        <f ca="1">OFFSET(随机目标!$C$42,M278-1,MATCH(K278,随机目标!$C$41:$CH$41,0))</f>
        <v>item,348</v>
      </c>
      <c r="P278" s="50">
        <f ca="1">OFFSET(随机目标!$C$42,M278-1,MATCH(K278,随机目标!$C$41:$CH$41,0)+1)</f>
        <v>2000</v>
      </c>
      <c r="Q278" s="50">
        <v>1</v>
      </c>
      <c r="R278" s="50" t="e">
        <f t="shared" ca="1" si="149"/>
        <v>#N/A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prop,103|9750;prop,104|250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pack,304|10;pack,303|100;prop,704,2|200;pack,702|120;pack,703|20;pack,406|60;pack,407|20;prop,322,1|20;prop,323,1|5</v>
      </c>
    </row>
    <row r="279" spans="1:41" x14ac:dyDescent="0.15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210</v>
      </c>
      <c r="G279" s="50">
        <f t="shared" si="200"/>
        <v>350</v>
      </c>
      <c r="H279" s="50" t="str">
        <f t="shared" si="200"/>
        <v>pack,10077;pack,1233;pack,401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MCN,3,3,1,1</v>
      </c>
      <c r="O279" s="50" t="str">
        <f ca="1">OFFSET(随机目标!$C$42,M279-1,MATCH(K279,随机目标!$C$41:$CH$41,0))</f>
        <v>item,348</v>
      </c>
      <c r="P279" s="50">
        <f ca="1">OFFSET(随机目标!$C$42,M279-1,MATCH(K279,随机目标!$C$41:$CH$41,0)+1)</f>
        <v>2000</v>
      </c>
      <c r="Q279" s="50">
        <v>1</v>
      </c>
      <c r="R279" s="50" t="e">
        <f t="shared" ca="1" si="149"/>
        <v>#N/A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prop,103|9750;prop,104|250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pack,304|10;pack,303|100;prop,704,2|200;pack,702|120;pack,703|20;pack,406|60;pack,407|20;prop,322,1|20;prop,323,1|5</v>
      </c>
    </row>
    <row r="280" spans="1:41" x14ac:dyDescent="0.15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213</v>
      </c>
      <c r="G280" s="50">
        <f t="shared" si="201"/>
        <v>355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MCN,3,3,1,1</v>
      </c>
      <c r="O280" s="50" t="str">
        <f ca="1">OFFSET(随机目标!$C$42,M280-1,MATCH(K280,随机目标!$C$41:$CH$41,0))</f>
        <v>item,348</v>
      </c>
      <c r="P280" s="50">
        <f ca="1">OFFSET(随机目标!$C$42,M280-1,MATCH(K280,随机目标!$C$41:$CH$41,0)+1)</f>
        <v>2000</v>
      </c>
      <c r="Q280" s="50">
        <v>1</v>
      </c>
      <c r="R280" s="50" t="e">
        <f t="shared" ca="1" si="149"/>
        <v>#N/A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prop,103|9675;prop,104|325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pack,304|10;pack,303|100;prop,704,2|200;pack,702|120;pack,703|20;pack,406|60;pack,407|20;prop,322,1|20;prop,323,1|5</v>
      </c>
    </row>
    <row r="281" spans="1:41" x14ac:dyDescent="0.15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213</v>
      </c>
      <c r="G281" s="50">
        <f t="shared" si="202"/>
        <v>355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MCN,3,3,1,1</v>
      </c>
      <c r="O281" s="50" t="str">
        <f ca="1">OFFSET(随机目标!$C$42,M281-1,MATCH(K281,随机目标!$C$41:$CH$41,0))</f>
        <v>item,348</v>
      </c>
      <c r="P281" s="50">
        <f ca="1">OFFSET(随机目标!$C$42,M281-1,MATCH(K281,随机目标!$C$41:$CH$41,0)+1)</f>
        <v>2000</v>
      </c>
      <c r="Q281" s="50">
        <v>1</v>
      </c>
      <c r="R281" s="50" t="e">
        <f t="shared" ca="1" si="149"/>
        <v>#N/A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prop,103|9675;prop,104|325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pack,304|10;pack,303|100;prop,704,2|200;pack,702|120;pack,703|20;pack,406|60;pack,407|20;prop,322,1|20;prop,323,1|5</v>
      </c>
    </row>
    <row r="282" spans="1:41" x14ac:dyDescent="0.15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213</v>
      </c>
      <c r="G282" s="50">
        <f t="shared" si="203"/>
        <v>355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MCN,3,3,1,1</v>
      </c>
      <c r="O282" s="50" t="str">
        <f ca="1">OFFSET(随机目标!$C$42,M282-1,MATCH(K282,随机目标!$C$41:$CH$41,0))</f>
        <v>item,348</v>
      </c>
      <c r="P282" s="50">
        <f ca="1">OFFSET(随机目标!$C$42,M282-1,MATCH(K282,随机目标!$C$41:$CH$41,0)+1)</f>
        <v>2000</v>
      </c>
      <c r="Q282" s="50">
        <v>1</v>
      </c>
      <c r="R282" s="50" t="e">
        <f t="shared" ca="1" si="149"/>
        <v>#N/A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prop,103|9675;prop,104|325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pack,304|10;pack,303|100;prop,704,2|200;pack,702|120;pack,703|20;pack,406|60;pack,407|20;prop,322,1|20;prop,323,1|5</v>
      </c>
    </row>
    <row r="283" spans="1:41" x14ac:dyDescent="0.15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216</v>
      </c>
      <c r="G283" s="50">
        <f t="shared" si="204"/>
        <v>360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MCN,3,3,1,1</v>
      </c>
      <c r="O283" s="50" t="str">
        <f ca="1">OFFSET(随机目标!$C$42,M283-1,MATCH(K283,随机目标!$C$41:$CH$41,0))</f>
        <v>item,348</v>
      </c>
      <c r="P283" s="50">
        <f ca="1">OFFSET(随机目标!$C$42,M283-1,MATCH(K283,随机目标!$C$41:$CH$41,0)+1)</f>
        <v>2000</v>
      </c>
      <c r="Q283" s="50">
        <v>1</v>
      </c>
      <c r="R283" s="50" t="e">
        <f t="shared" ca="1" si="149"/>
        <v>#N/A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prop,103|9600;prop,104|400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pack,304|10;pack,303|100;prop,704,2|200;pack,702|120;pack,703|20;pack,406|60;pack,407|20;prop,322,1|20;prop,323,1|5</v>
      </c>
    </row>
    <row r="284" spans="1:41" x14ac:dyDescent="0.15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216</v>
      </c>
      <c r="G284" s="50">
        <f t="shared" si="205"/>
        <v>360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MCN,3,3,1,1</v>
      </c>
      <c r="O284" s="50" t="str">
        <f ca="1">OFFSET(随机目标!$C$42,M284-1,MATCH(K284,随机目标!$C$41:$CH$41,0))</f>
        <v>item,348</v>
      </c>
      <c r="P284" s="50">
        <f ca="1">OFFSET(随机目标!$C$42,M284-1,MATCH(K284,随机目标!$C$41:$CH$41,0)+1)</f>
        <v>2000</v>
      </c>
      <c r="Q284" s="50">
        <v>1</v>
      </c>
      <c r="R284" s="50" t="e">
        <f t="shared" ca="1" si="149"/>
        <v>#N/A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prop,103|9600;prop,104|400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pack,304|10;pack,303|100;prop,704,2|200;pack,702|120;pack,703|20;pack,406|60;pack,407|20;prop,322,1|20;prop,323,1|5</v>
      </c>
    </row>
    <row r="285" spans="1:41" x14ac:dyDescent="0.15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216</v>
      </c>
      <c r="G285" s="50">
        <f t="shared" si="206"/>
        <v>360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MCN,3,3,1,1</v>
      </c>
      <c r="O285" s="50" t="str">
        <f ca="1">OFFSET(随机目标!$C$42,M285-1,MATCH(K285,随机目标!$C$41:$CH$41,0))</f>
        <v>item,348</v>
      </c>
      <c r="P285" s="50">
        <f ca="1">OFFSET(随机目标!$C$42,M285-1,MATCH(K285,随机目标!$C$41:$CH$41,0)+1)</f>
        <v>2000</v>
      </c>
      <c r="Q285" s="50">
        <v>1</v>
      </c>
      <c r="R285" s="50" t="e">
        <f t="shared" ca="1" si="149"/>
        <v>#N/A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prop,103|9600;prop,104|400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pack,304|10;pack,303|100;prop,704,2|200;pack,702|120;pack,703|20;pack,406|60;pack,407|20;prop,322,1|20;prop,323,1|5</v>
      </c>
    </row>
    <row r="286" spans="1:41" x14ac:dyDescent="0.15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220</v>
      </c>
      <c r="G286" s="50">
        <f t="shared" si="207"/>
        <v>367</v>
      </c>
      <c r="H286" s="50" t="str">
        <f t="shared" si="207"/>
        <v>pack,10084;pack,1234;pack,401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MCN,3,3,1,1</v>
      </c>
      <c r="O286" s="50" t="str">
        <f ca="1">OFFSET(随机目标!$C$42,M286-1,MATCH(K286,随机目标!$C$41:$CH$41,0))</f>
        <v>item,348</v>
      </c>
      <c r="P286" s="50">
        <f ca="1">OFFSET(随机目标!$C$42,M286-1,MATCH(K286,随机目标!$C$41:$CH$41,0)+1)</f>
        <v>2000</v>
      </c>
      <c r="Q286" s="50">
        <v>1</v>
      </c>
      <c r="R286" s="50" t="e">
        <f t="shared" ca="1" si="149"/>
        <v>#N/A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prop,103|9500;prop,104|500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pack,304|10;pack,303|100;prop,704,2|200;pack,702|120;pack,703|20;pack,406|60;pack,407|20;prop,322,1|20;prop,323,1|5</v>
      </c>
    </row>
    <row r="287" spans="1:41" x14ac:dyDescent="0.15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220</v>
      </c>
      <c r="G287" s="50">
        <f t="shared" si="208"/>
        <v>367</v>
      </c>
      <c r="H287" s="50" t="str">
        <f t="shared" si="208"/>
        <v>pack,10085;pack,1234;pack,401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MCN,3,3,1,1</v>
      </c>
      <c r="O287" s="50" t="str">
        <f ca="1">OFFSET(随机目标!$C$42,M287-1,MATCH(K287,随机目标!$C$41:$CH$41,0))</f>
        <v>item,348</v>
      </c>
      <c r="P287" s="50">
        <f ca="1">OFFSET(随机目标!$C$42,M287-1,MATCH(K287,随机目标!$C$41:$CH$41,0)+1)</f>
        <v>2000</v>
      </c>
      <c r="Q287" s="50">
        <v>1</v>
      </c>
      <c r="R287" s="50" t="e">
        <f t="shared" ca="1" si="149"/>
        <v>#N/A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prop,103|9500;prop,104|500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pack,304|10;pack,303|100;prop,704,2|200;pack,702|120;pack,703|20;pack,406|60;pack,407|20;prop,322,1|20;prop,323,1|5</v>
      </c>
    </row>
    <row r="288" spans="1:41" x14ac:dyDescent="0.15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MCN,3,3,1,1</v>
      </c>
      <c r="O288" s="50" t="str">
        <f ca="1">OFFSET(随机目标!$C$42,M288-1,MATCH(K288,随机目标!$C$41:$CH$41,0))</f>
        <v>item,348</v>
      </c>
      <c r="P288" s="50">
        <f ca="1">OFFSET(随机目标!$C$42,M288-1,MATCH(K288,随机目标!$C$41:$CH$41,0)+1)</f>
        <v>2000</v>
      </c>
      <c r="Q288" s="50">
        <v>1</v>
      </c>
      <c r="R288" s="50" t="e">
        <f t="shared" ca="1" si="149"/>
        <v>#N/A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pack,304|10;pack,303|100;prop,704,2|200;pack,702|120;pack,703|20;pack,406|60;pack,407|20;prop,322,1|20;prop,323,1|5</v>
      </c>
    </row>
    <row r="289" spans="1:41" x14ac:dyDescent="0.15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224</v>
      </c>
      <c r="G289" s="50">
        <f t="shared" si="210"/>
        <v>373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MCN,3,3,1,1</v>
      </c>
      <c r="O289" s="50" t="str">
        <f ca="1">OFFSET(随机目标!$C$42,M289-1,MATCH(K289,随机目标!$C$41:$CH$41,0))</f>
        <v>item,348</v>
      </c>
      <c r="P289" s="50">
        <f ca="1">OFFSET(随机目标!$C$42,M289-1,MATCH(K289,随机目标!$C$41:$CH$41,0)+1)</f>
        <v>2000</v>
      </c>
      <c r="Q289" s="50">
        <v>1</v>
      </c>
      <c r="R289" s="50" t="e">
        <f t="shared" ca="1" si="149"/>
        <v>#N/A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prop,103|9400;prop,104|600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pack,304|10;pack,303|100;prop,704,2|200;pack,702|120;pack,703|20;pack,406|60;pack,407|20;prop,322,1|20;prop,323,1|5</v>
      </c>
    </row>
    <row r="290" spans="1:41" x14ac:dyDescent="0.15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MCN,3,3,1,1</v>
      </c>
      <c r="O290" s="50" t="str">
        <f ca="1">OFFSET(随机目标!$C$42,M290-1,MATCH(K290,随机目标!$C$41:$CH$41,0))</f>
        <v>item,348</v>
      </c>
      <c r="P290" s="50">
        <f ca="1">OFFSET(随机目标!$C$42,M290-1,MATCH(K290,随机目标!$C$41:$CH$41,0)+1)</f>
        <v>2000</v>
      </c>
      <c r="Q290" s="50">
        <v>1</v>
      </c>
      <c r="R290" s="50" t="e">
        <f t="shared" ca="1" si="149"/>
        <v>#N/A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pack,304|10;pack,303|100;prop,704,2|200;pack,702|120;pack,703|20;pack,406|60;pack,407|20;prop,322,1|20;prop,323,1|5</v>
      </c>
    </row>
    <row r="291" spans="1:41" x14ac:dyDescent="0.15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MCN,3,3,1,1</v>
      </c>
      <c r="O291" s="50" t="str">
        <f ca="1">OFFSET(随机目标!$C$42,M291-1,MATCH(K291,随机目标!$C$41:$CH$41,0))</f>
        <v>item,348</v>
      </c>
      <c r="P291" s="50">
        <f ca="1">OFFSET(随机目标!$C$42,M291-1,MATCH(K291,随机目标!$C$41:$CH$41,0)+1)</f>
        <v>2000</v>
      </c>
      <c r="Q291" s="50">
        <v>1</v>
      </c>
      <c r="R291" s="50" t="e">
        <f t="shared" ca="1" si="149"/>
        <v>#N/A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pack,304|10;pack,303|100;prop,704,2|200;pack,702|120;pack,703|20;pack,406|60;pack,407|20;prop,322,1|20;prop,323,1|5</v>
      </c>
    </row>
    <row r="292" spans="1:41" x14ac:dyDescent="0.15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MCN,3,3,1,1</v>
      </c>
      <c r="O292" s="50" t="str">
        <f ca="1">OFFSET(随机目标!$C$42,M292-1,MATCH(K292,随机目标!$C$41:$CH$41,0))</f>
        <v>item,348</v>
      </c>
      <c r="P292" s="50">
        <f ca="1">OFFSET(随机目标!$C$42,M292-1,MATCH(K292,随机目标!$C$41:$CH$41,0)+1)</f>
        <v>2000</v>
      </c>
      <c r="Q292" s="50">
        <v>1</v>
      </c>
      <c r="R292" s="50" t="e">
        <f t="shared" ca="1" si="149"/>
        <v>#N/A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pack,304|10;pack,303|100;prop,704,2|200;pack,702|120;pack,703|20;pack,406|60;pack,407|20;prop,322,1|20;prop,323,1|5</v>
      </c>
    </row>
    <row r="293" spans="1:41" x14ac:dyDescent="0.15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MCN,3,3,1,1</v>
      </c>
      <c r="O293" s="50" t="str">
        <f ca="1">OFFSET(随机目标!$C$42,M293-1,MATCH(K293,随机目标!$C$41:$CH$41,0))</f>
        <v>item,348</v>
      </c>
      <c r="P293" s="50">
        <f ca="1">OFFSET(随机目标!$C$42,M293-1,MATCH(K293,随机目标!$C$41:$CH$41,0)+1)</f>
        <v>2000</v>
      </c>
      <c r="Q293" s="50">
        <v>1</v>
      </c>
      <c r="R293" s="50" t="e">
        <f t="shared" ca="1" si="149"/>
        <v>#N/A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pack,304|10;pack,303|100;prop,704,2|200;pack,702|120;pack,703|20;pack,406|60;pack,407|20;prop,322,1|20;prop,323,1|5</v>
      </c>
    </row>
    <row r="294" spans="1:41" x14ac:dyDescent="0.15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MCN,3,3,1,1</v>
      </c>
      <c r="O294" s="50" t="str">
        <f ca="1">OFFSET(随机目标!$C$42,M294-1,MATCH(K294,随机目标!$C$41:$CH$41,0))</f>
        <v>item,348</v>
      </c>
      <c r="P294" s="50">
        <f ca="1">OFFSET(随机目标!$C$42,M294-1,MATCH(K294,随机目标!$C$41:$CH$41,0)+1)</f>
        <v>2000</v>
      </c>
      <c r="Q294" s="50">
        <v>1</v>
      </c>
      <c r="R294" s="50" t="e">
        <f t="shared" ca="1" si="149"/>
        <v>#N/A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pack,304|10;pack,303|100;prop,704,2|200;pack,702|120;pack,703|20;pack,406|60;pack,407|20;prop,322,1|20;prop,323,1|5</v>
      </c>
    </row>
    <row r="295" spans="1:41" x14ac:dyDescent="0.15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MCN,3,3,1,1</v>
      </c>
      <c r="O295" s="50" t="str">
        <f ca="1">OFFSET(随机目标!$C$42,M295-1,MATCH(K295,随机目标!$C$41:$CH$41,0))</f>
        <v>item,348</v>
      </c>
      <c r="P295" s="50">
        <f ca="1">OFFSET(随机目标!$C$42,M295-1,MATCH(K295,随机目标!$C$41:$CH$41,0)+1)</f>
        <v>2000</v>
      </c>
      <c r="Q295" s="50">
        <v>1</v>
      </c>
      <c r="R295" s="50" t="e">
        <f t="shared" ca="1" si="149"/>
        <v>#N/A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pack,304|10;pack,303|100;prop,704,2|200;pack,702|120;pack,703|20;pack,406|60;pack,407|20;prop,322,1|20;prop,323,1|5</v>
      </c>
    </row>
    <row r="296" spans="1:41" x14ac:dyDescent="0.15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MCN,3,3,1,1</v>
      </c>
      <c r="O296" s="50" t="str">
        <f ca="1">OFFSET(随机目标!$C$42,M296-1,MATCH(K296,随机目标!$C$41:$CH$41,0))</f>
        <v>item,348</v>
      </c>
      <c r="P296" s="50">
        <f ca="1">OFFSET(随机目标!$C$42,M296-1,MATCH(K296,随机目标!$C$41:$CH$41,0)+1)</f>
        <v>2000</v>
      </c>
      <c r="Q296" s="50">
        <v>1</v>
      </c>
      <c r="R296" s="50" t="e">
        <f t="shared" ref="R296:R559" ca="1" si="219">IF(OR(S296="coin",S296="stage_token"),VLOOKUP(S296,$AE$3:$AF$6,2,0),IF(S296="item",VLOOKUP(O296,$AE$3:$AF$6,2,0),S296&amp;"_"&amp;MID(O296,6,3)))</f>
        <v>#N/A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pack,304|10;pack,303|100;prop,704,2|200;pack,702|120;pack,703|20;pack,406|60;pack,407|20;prop,322,1|20;prop,323,1|5</v>
      </c>
    </row>
    <row r="297" spans="1:41" x14ac:dyDescent="0.15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MCN,3,3,1,1</v>
      </c>
      <c r="O297" s="50" t="str">
        <f ca="1">OFFSET(随机目标!$C$42,M297-1,MATCH(K297,随机目标!$C$41:$CH$41,0))</f>
        <v>item,348</v>
      </c>
      <c r="P297" s="50">
        <f ca="1">OFFSET(随机目标!$C$42,M297-1,MATCH(K297,随机目标!$C$41:$CH$41,0)+1)</f>
        <v>2000</v>
      </c>
      <c r="Q297" s="50">
        <v>1</v>
      </c>
      <c r="R297" s="50" t="e">
        <f t="shared" ca="1" si="219"/>
        <v>#N/A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pack,304|10;pack,303|100;prop,704,2|200;pack,702|120;pack,703|20;pack,406|60;pack,407|20;prop,322,1|20;prop,323,1|5</v>
      </c>
    </row>
    <row r="298" spans="1:41" x14ac:dyDescent="0.15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MCN,3,3,1,1</v>
      </c>
      <c r="O298" s="50" t="str">
        <f ca="1">OFFSET(随机目标!$C$42,M298-1,MATCH(K298,随机目标!$C$41:$CH$41,0))</f>
        <v>item,348</v>
      </c>
      <c r="P298" s="50">
        <f ca="1">OFFSET(随机目标!$C$42,M298-1,MATCH(K298,随机目标!$C$41:$CH$41,0)+1)</f>
        <v>2000</v>
      </c>
      <c r="Q298" s="50">
        <v>1</v>
      </c>
      <c r="R298" s="50" t="e">
        <f t="shared" ca="1" si="219"/>
        <v>#N/A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pack,304|10;pack,303|100;prop,704,2|200;pack,702|120;pack,703|20;pack,406|60;pack,407|20;prop,322,1|20;prop,323,1|5</v>
      </c>
    </row>
    <row r="299" spans="1:41" x14ac:dyDescent="0.15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MCN,3,3,1,1</v>
      </c>
      <c r="O299" s="50" t="str">
        <f ca="1">OFFSET(随机目标!$C$42,M299-1,MATCH(K299,随机目标!$C$41:$CH$41,0))</f>
        <v>item,348</v>
      </c>
      <c r="P299" s="50">
        <f ca="1">OFFSET(随机目标!$C$42,M299-1,MATCH(K299,随机目标!$C$41:$CH$41,0)+1)</f>
        <v>2000</v>
      </c>
      <c r="Q299" s="50">
        <v>1</v>
      </c>
      <c r="R299" s="50" t="e">
        <f t="shared" ca="1" si="219"/>
        <v>#N/A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pack,304|10;pack,303|100;prop,704,2|200;pack,702|120;pack,703|20;pack,406|60;pack,407|20;prop,322,1|20;prop,323,1|5</v>
      </c>
    </row>
    <row r="300" spans="1:41" x14ac:dyDescent="0.15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MCN,3,3,1,1</v>
      </c>
      <c r="O300" s="50" t="str">
        <f ca="1">OFFSET(随机目标!$C$42,M300-1,MATCH(K300,随机目标!$C$41:$CH$41,0))</f>
        <v>item,348</v>
      </c>
      <c r="P300" s="50">
        <f ca="1">OFFSET(随机目标!$C$42,M300-1,MATCH(K300,随机目标!$C$41:$CH$41,0)+1)</f>
        <v>2000</v>
      </c>
      <c r="Q300" s="50">
        <v>1</v>
      </c>
      <c r="R300" s="50" t="e">
        <f t="shared" ca="1" si="219"/>
        <v>#N/A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pack,304|10;pack,303|100;prop,704,2|200;pack,702|120;pack,703|20;pack,406|60;pack,407|20;prop,322,1|20;prop,323,1|5</v>
      </c>
    </row>
    <row r="301" spans="1:41" x14ac:dyDescent="0.15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MCN,3,3,1,1</v>
      </c>
      <c r="O301" s="50" t="str">
        <f ca="1">OFFSET(随机目标!$C$42,M301-1,MATCH(K301,随机目标!$C$41:$CH$41,0))</f>
        <v>item,348</v>
      </c>
      <c r="P301" s="50">
        <f ca="1">OFFSET(随机目标!$C$42,M301-1,MATCH(K301,随机目标!$C$41:$CH$41,0)+1)</f>
        <v>2000</v>
      </c>
      <c r="Q301" s="50">
        <v>1</v>
      </c>
      <c r="R301" s="50" t="e">
        <f t="shared" ca="1" si="219"/>
        <v>#N/A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pack,304|10;pack,303|100;prop,704,2|200;pack,702|120;pack,703|20;pack,406|60;pack,407|20;prop,322,1|20;prop,323,1|5</v>
      </c>
    </row>
    <row r="302" spans="1:41" x14ac:dyDescent="0.15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MCN,3,3,1,1</v>
      </c>
      <c r="O302" s="50" t="str">
        <f ca="1">OFFSET(随机目标!$C$42,M302-1,MATCH(K302,随机目标!$C$41:$CH$41,0))</f>
        <v>item,348</v>
      </c>
      <c r="P302" s="50">
        <f ca="1">OFFSET(随机目标!$C$42,M302-1,MATCH(K302,随机目标!$C$41:$CH$41,0)+1)</f>
        <v>2000</v>
      </c>
      <c r="Q302" s="50">
        <v>1</v>
      </c>
      <c r="R302" s="50" t="e">
        <f t="shared" ca="1" si="219"/>
        <v>#N/A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pack,304|10;pack,303|100;prop,704,2|200;pack,702|120;pack,703|20;pack,406|60;pack,407|20;prop,322,1|20;prop,323,1|5</v>
      </c>
    </row>
    <row r="303" spans="1:41" x14ac:dyDescent="0.15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5000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 x14ac:dyDescent="0.15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5000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 x14ac:dyDescent="0.15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5000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 x14ac:dyDescent="0.15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5000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 x14ac:dyDescent="0.15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5000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 x14ac:dyDescent="0.15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95</v>
      </c>
      <c r="G308" s="50">
        <f t="shared" si="232"/>
        <v>133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5000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 x14ac:dyDescent="0.15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96</v>
      </c>
      <c r="G309" s="50">
        <f t="shared" si="233"/>
        <v>140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5000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 x14ac:dyDescent="0.15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97</v>
      </c>
      <c r="G310" s="50">
        <f t="shared" si="234"/>
        <v>145</v>
      </c>
      <c r="H310" s="50" t="str">
        <f t="shared" si="234"/>
        <v>pack,10008;pack,1223;pack,401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prop,204,2;pack,1103;pack,1118;pack,1133;pack,1148</v>
      </c>
      <c r="O310" s="50" t="str">
        <f>随机目标!CJ49</f>
        <v>prop,204,2</v>
      </c>
      <c r="P310" s="50">
        <f>随机目标!CK49</f>
        <v>2000</v>
      </c>
      <c r="Q310" s="50">
        <v>1</v>
      </c>
      <c r="R310" s="50" t="str">
        <f t="shared" si="219"/>
        <v>prop_204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 x14ac:dyDescent="0.15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98</v>
      </c>
      <c r="G311" s="50">
        <f t="shared" si="235"/>
        <v>150</v>
      </c>
      <c r="H311" s="50" t="str">
        <f t="shared" si="235"/>
        <v>pack,10009;pack,1223;pack,401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prop,204,2;pack,1103;pack,1118;pack,1133;pack,1148</v>
      </c>
      <c r="O311" s="50" t="str">
        <f>随机目标!CJ50</f>
        <v>prop,204,2</v>
      </c>
      <c r="P311" s="50">
        <f>随机目标!CK50</f>
        <v>2000</v>
      </c>
      <c r="Q311" s="50">
        <v>1</v>
      </c>
      <c r="R311" s="50" t="str">
        <f t="shared" si="219"/>
        <v>prop_204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 x14ac:dyDescent="0.15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99</v>
      </c>
      <c r="G312" s="50">
        <f t="shared" si="236"/>
        <v>155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2000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 x14ac:dyDescent="0.15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100</v>
      </c>
      <c r="G313" s="50">
        <f t="shared" si="237"/>
        <v>160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2000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 x14ac:dyDescent="0.15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101</v>
      </c>
      <c r="G314" s="50">
        <f t="shared" si="238"/>
        <v>165</v>
      </c>
      <c r="H314" s="50" t="str">
        <f t="shared" si="238"/>
        <v>pack,10012;pack,1224;pack,401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prop,204,2;pack,1104;pack,1119;pack,1134;pack,1149</v>
      </c>
      <c r="O314" s="50" t="str">
        <f>随机目标!CJ53</f>
        <v>prop,204,2</v>
      </c>
      <c r="P314" s="50">
        <f>随机目标!CK53</f>
        <v>2000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 x14ac:dyDescent="0.15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102</v>
      </c>
      <c r="G315" s="50">
        <f t="shared" si="239"/>
        <v>170</v>
      </c>
      <c r="H315" s="50" t="str">
        <f t="shared" si="239"/>
        <v>pack,10013;pack,1224;pack,401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prop,204,2;pack,1104;pack,1119;pack,1134;pack,1149</v>
      </c>
      <c r="O315" s="50" t="str">
        <f>随机目标!CJ54</f>
        <v>prop,204,2</v>
      </c>
      <c r="P315" s="50">
        <f>随机目标!CK54</f>
        <v>2000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 x14ac:dyDescent="0.15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105</v>
      </c>
      <c r="G316" s="50">
        <f t="shared" si="240"/>
        <v>175</v>
      </c>
      <c r="H316" s="50" t="str">
        <f t="shared" si="240"/>
        <v>pack,10014;pack,1224;pack,401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prop,204,2;pack,1104;pack,1119;pack,1134;pack,1149</v>
      </c>
      <c r="O316" s="50" t="str">
        <f>随机目标!CJ55</f>
        <v>prop,204,2</v>
      </c>
      <c r="P316" s="50">
        <f>随机目标!CK55</f>
        <v>2000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 x14ac:dyDescent="0.15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108</v>
      </c>
      <c r="G317" s="50">
        <f t="shared" si="241"/>
        <v>180</v>
      </c>
      <c r="H317" s="50" t="str">
        <f t="shared" si="241"/>
        <v>pack,10015;pack,1224;pack,401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prop,204,2;pack,1104;pack,1119;pack,1134;pack,1149</v>
      </c>
      <c r="O317" s="50" t="str">
        <f>随机目标!CJ56</f>
        <v>prop,204,2</v>
      </c>
      <c r="P317" s="50">
        <f>随机目标!CK56</f>
        <v>2000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 x14ac:dyDescent="0.15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108</v>
      </c>
      <c r="G318" s="50">
        <f t="shared" si="242"/>
        <v>180</v>
      </c>
      <c r="H318" s="50" t="str">
        <f t="shared" si="242"/>
        <v>pack,10016;pack,1224;pack,401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prop,204,2;pack,1104;pack,1119;pack,1134;pack,1149</v>
      </c>
      <c r="O318" s="50" t="str">
        <f>随机目标!CJ57</f>
        <v>prop,204,2</v>
      </c>
      <c r="P318" s="50">
        <f>随机目标!CK57</f>
        <v>2000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 x14ac:dyDescent="0.15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111</v>
      </c>
      <c r="G319" s="50">
        <f t="shared" si="243"/>
        <v>185</v>
      </c>
      <c r="H319" s="50" t="str">
        <f t="shared" si="243"/>
        <v>pack,10017;pack,1225;pack,401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prop,205,2;pack,1105;pack,1120;pack,1135;pack,1150</v>
      </c>
      <c r="O319" s="50" t="str">
        <f>随机目标!CJ58</f>
        <v>prop,205,2</v>
      </c>
      <c r="P319" s="50">
        <f>随机目标!CK58</f>
        <v>1500</v>
      </c>
      <c r="Q319" s="50">
        <v>1</v>
      </c>
      <c r="R319" s="50" t="str">
        <f t="shared" si="219"/>
        <v>prop_205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pack,304|20;cash,200|100;cash,250|50;cash,300|25;cash,400|10;prop,704,5|300;prop,704,10|150;pack,703|350;pack,408|100</v>
      </c>
    </row>
    <row r="320" spans="1:41" x14ac:dyDescent="0.15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111</v>
      </c>
      <c r="G320" s="50">
        <f t="shared" si="244"/>
        <v>185</v>
      </c>
      <c r="H320" s="50" t="str">
        <f t="shared" si="244"/>
        <v>pack,10018;pack,1225;pack,401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prop,205,2;pack,1105;pack,1120;pack,1135;pack,1150</v>
      </c>
      <c r="O320" s="50" t="str">
        <f>随机目标!CJ59</f>
        <v>prop,205,2</v>
      </c>
      <c r="P320" s="50">
        <f>随机目标!CK59</f>
        <v>1500</v>
      </c>
      <c r="Q320" s="50">
        <v>1</v>
      </c>
      <c r="R320" s="50" t="str">
        <f t="shared" si="219"/>
        <v>prop_205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pack,304|20;cash,200|100;cash,250|50;cash,300|25;cash,400|10;prop,704,5|300;prop,704,10|150;pack,703|350;pack,408|100</v>
      </c>
    </row>
    <row r="321" spans="1:41" x14ac:dyDescent="0.15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114</v>
      </c>
      <c r="G321" s="50">
        <f t="shared" si="245"/>
        <v>190</v>
      </c>
      <c r="H321" s="50" t="str">
        <f t="shared" si="245"/>
        <v>pack,10019;pack,1225;pack,401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prop,205,2;pack,1105;pack,1120;pack,1135;pack,1150</v>
      </c>
      <c r="O321" s="50" t="str">
        <f>随机目标!CJ60</f>
        <v>prop,205,2</v>
      </c>
      <c r="P321" s="50">
        <f>随机目标!CK60</f>
        <v>1500</v>
      </c>
      <c r="Q321" s="50">
        <v>1</v>
      </c>
      <c r="R321" s="50" t="str">
        <f t="shared" si="219"/>
        <v>prop_205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pack,304|20;cash,200|100;cash,250|50;cash,300|25;cash,400|10;prop,704,5|300;prop,704,10|150;pack,703|350;pack,408|100</v>
      </c>
    </row>
    <row r="322" spans="1:41" x14ac:dyDescent="0.15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114</v>
      </c>
      <c r="G322" s="50">
        <f t="shared" si="246"/>
        <v>190</v>
      </c>
      <c r="H322" s="50" t="str">
        <f t="shared" si="246"/>
        <v>pack,10020;pack,1225;pack,401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prop,205,2;pack,1105;pack,1120;pack,1135;pack,1150</v>
      </c>
      <c r="O322" s="50" t="str">
        <f>随机目标!CJ61</f>
        <v>prop,205,2</v>
      </c>
      <c r="P322" s="50">
        <f>随机目标!CK61</f>
        <v>1500</v>
      </c>
      <c r="Q322" s="50">
        <v>1</v>
      </c>
      <c r="R322" s="50" t="str">
        <f t="shared" si="219"/>
        <v>prop_205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pack,304|20;cash,200|100;cash,250|50;cash,300|25;cash,400|10;prop,704,5|300;prop,704,10|150;pack,703|350;pack,408|100</v>
      </c>
    </row>
    <row r="323" spans="1:41" x14ac:dyDescent="0.15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117</v>
      </c>
      <c r="G323" s="50">
        <f t="shared" si="247"/>
        <v>195</v>
      </c>
      <c r="H323" s="50" t="str">
        <f t="shared" si="247"/>
        <v>pack,10021;pack,1225;pack,401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prop,205,2;pack,1105;pack,1120;pack,1135;pack,1150</v>
      </c>
      <c r="O323" s="50" t="str">
        <f>随机目标!CJ62</f>
        <v>prop,205,2</v>
      </c>
      <c r="P323" s="50">
        <f>随机目标!CK62</f>
        <v>1500</v>
      </c>
      <c r="Q323" s="50">
        <v>1</v>
      </c>
      <c r="R323" s="50" t="str">
        <f t="shared" si="219"/>
        <v>prop_205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pack,304|20;cash,200|100;cash,250|50;cash,300|25;cash,400|10;prop,704,5|300;prop,704,10|150;pack,703|350;pack,408|100</v>
      </c>
    </row>
    <row r="324" spans="1:41" x14ac:dyDescent="0.15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117</v>
      </c>
      <c r="G324" s="50">
        <f t="shared" si="248"/>
        <v>195</v>
      </c>
      <c r="H324" s="50" t="str">
        <f t="shared" si="248"/>
        <v>pack,10022;pack,1225;pack,401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prop,205,2;pack,1105;pack,1120;pack,1135;pack,1150</v>
      </c>
      <c r="O324" s="50" t="str">
        <f>随机目标!CJ63</f>
        <v>prop,205,2</v>
      </c>
      <c r="P324" s="50">
        <f>随机目标!CK63</f>
        <v>1500</v>
      </c>
      <c r="Q324" s="50">
        <v>1</v>
      </c>
      <c r="R324" s="50" t="str">
        <f t="shared" si="219"/>
        <v>prop_205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pack,304|20;cash,200|100;cash,250|50;cash,300|25;cash,400|10;prop,704,5|300;prop,704,10|150;pack,703|350;pack,408|100</v>
      </c>
    </row>
    <row r="325" spans="1:41" x14ac:dyDescent="0.15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120</v>
      </c>
      <c r="G325" s="50">
        <f t="shared" si="252"/>
        <v>200</v>
      </c>
      <c r="H325" s="50" t="str">
        <f t="shared" si="252"/>
        <v>pack,10023;pack,1225;pack,401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prop,205,2;pack,1105;pack,1120;pack,1135;pack,1150</v>
      </c>
      <c r="O325" s="50" t="str">
        <f>随机目标!CJ64</f>
        <v>prop,205,2</v>
      </c>
      <c r="P325" s="50">
        <f>随机目标!CK64</f>
        <v>1500</v>
      </c>
      <c r="Q325" s="50">
        <v>1</v>
      </c>
      <c r="R325" s="50" t="str">
        <f t="shared" si="219"/>
        <v>prop_205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pack,304|20;cash,200|100;cash,250|50;cash,300|25;cash,400|10;prop,704,5|300;prop,704,10|150;pack,703|350;pack,408|100</v>
      </c>
    </row>
    <row r="326" spans="1:41" x14ac:dyDescent="0.15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item,101;item,102;item,200</v>
      </c>
      <c r="E326" s="50">
        <f>产出设定!$C$20</f>
        <v>50</v>
      </c>
      <c r="F326" s="50">
        <f t="shared" si="253"/>
        <v>123</v>
      </c>
      <c r="G326" s="50">
        <f t="shared" si="253"/>
        <v>205</v>
      </c>
      <c r="H326" s="50" t="str">
        <f t="shared" si="253"/>
        <v>pack,10024;pack,1226;pack,401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prop,205,2;pack,1106;pack,1121;pack,1136;pack,1151</v>
      </c>
      <c r="O326" s="50" t="str">
        <f>随机目标!CJ65</f>
        <v>prop,205,2</v>
      </c>
      <c r="P326" s="50">
        <f>随机目标!CK65</f>
        <v>3000</v>
      </c>
      <c r="Q326" s="50">
        <v>1</v>
      </c>
      <c r="R326" s="50" t="str">
        <f t="shared" si="219"/>
        <v>prop_205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pack,304|20;cash,200|100;cash,250|50;cash,300|25;cash,400|10;prop,704,5|300;prop,704,10|150;pack,703|350;pack,408|100</v>
      </c>
    </row>
    <row r="327" spans="1:41" x14ac:dyDescent="0.15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item,101;item,102;item,200</v>
      </c>
      <c r="E327" s="50">
        <f>产出设定!$C$20</f>
        <v>50</v>
      </c>
      <c r="F327" s="50">
        <f t="shared" si="254"/>
        <v>126</v>
      </c>
      <c r="G327" s="50">
        <f t="shared" si="254"/>
        <v>210</v>
      </c>
      <c r="H327" s="50" t="str">
        <f t="shared" si="254"/>
        <v>pack,10025;pack,1226;pack,401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prop,205,2;pack,1106;pack,1121;pack,1136;pack,1151</v>
      </c>
      <c r="O327" s="50" t="str">
        <f>随机目标!CJ66</f>
        <v>prop,205,2</v>
      </c>
      <c r="P327" s="50">
        <f>随机目标!CK66</f>
        <v>3000</v>
      </c>
      <c r="Q327" s="50">
        <v>1</v>
      </c>
      <c r="R327" s="50" t="str">
        <f t="shared" si="219"/>
        <v>prop_205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pack,304|20;cash,200|100;cash,250|50;cash,300|25;cash,400|10;prop,704,5|300;prop,704,10|150;pack,703|350;pack,408|100</v>
      </c>
    </row>
    <row r="328" spans="1:41" x14ac:dyDescent="0.15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item,101;item,102;item,200</v>
      </c>
      <c r="E328" s="50">
        <f>产出设定!$C$20</f>
        <v>50</v>
      </c>
      <c r="F328" s="50">
        <f t="shared" si="255"/>
        <v>129</v>
      </c>
      <c r="G328" s="50">
        <f t="shared" si="255"/>
        <v>215</v>
      </c>
      <c r="H328" s="50" t="str">
        <f t="shared" si="255"/>
        <v>pack,10026;pack,1226;pack,401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prop,205,2;pack,1106;pack,1121;pack,1136;pack,1151</v>
      </c>
      <c r="O328" s="50" t="str">
        <f>随机目标!CJ67</f>
        <v>prop,205,2</v>
      </c>
      <c r="P328" s="50">
        <f>随机目标!CK67</f>
        <v>3000</v>
      </c>
      <c r="Q328" s="50">
        <v>1</v>
      </c>
      <c r="R328" s="50" t="str">
        <f t="shared" si="219"/>
        <v>prop_205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pack,304|20;cash,200|100;cash,250|50;cash,300|25;cash,400|10;prop,704,5|300;prop,704,10|150;pack,703|350;pack,408|100</v>
      </c>
    </row>
    <row r="329" spans="1:41" x14ac:dyDescent="0.15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item,101;item,102;item,200</v>
      </c>
      <c r="E329" s="50">
        <f>产出设定!$C$20</f>
        <v>50</v>
      </c>
      <c r="F329" s="50">
        <f t="shared" si="256"/>
        <v>129</v>
      </c>
      <c r="G329" s="50">
        <f t="shared" si="256"/>
        <v>215</v>
      </c>
      <c r="H329" s="50" t="str">
        <f t="shared" si="256"/>
        <v>pack,10027;pack,1226;pack,401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prop,205,2;pack,1106;pack,1121;pack,1136;pack,1151</v>
      </c>
      <c r="O329" s="50" t="str">
        <f>随机目标!CJ68</f>
        <v>prop,205,2</v>
      </c>
      <c r="P329" s="50">
        <f>随机目标!CK68</f>
        <v>3000</v>
      </c>
      <c r="Q329" s="50">
        <v>1</v>
      </c>
      <c r="R329" s="50" t="str">
        <f t="shared" si="219"/>
        <v>prop_205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pack,304|20;cash,200|100;cash,250|50;cash,300|25;cash,400|10;prop,704,5|300;prop,704,10|150;pack,703|350;pack,408|100</v>
      </c>
    </row>
    <row r="330" spans="1:41" x14ac:dyDescent="0.15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item,101;item,102;item,200</v>
      </c>
      <c r="E330" s="50">
        <f>产出设定!$C$20</f>
        <v>50</v>
      </c>
      <c r="F330" s="50">
        <f t="shared" si="257"/>
        <v>132</v>
      </c>
      <c r="G330" s="50">
        <f t="shared" si="257"/>
        <v>220</v>
      </c>
      <c r="H330" s="50" t="str">
        <f t="shared" si="257"/>
        <v>pack,10028;pack,1226;pack,401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prop,205,2;pack,1106;pack,1121;pack,1136;pack,1151</v>
      </c>
      <c r="O330" s="50" t="str">
        <f>随机目标!CJ69</f>
        <v>prop,205,2</v>
      </c>
      <c r="P330" s="50">
        <f>随机目标!CK69</f>
        <v>3000</v>
      </c>
      <c r="Q330" s="50">
        <v>1</v>
      </c>
      <c r="R330" s="50" t="str">
        <f t="shared" si="219"/>
        <v>prop_205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pack,304|20;cash,200|100;cash,250|50;cash,300|25;cash,400|10;prop,704,5|300;prop,704,10|150;pack,703|350;pack,408|100</v>
      </c>
    </row>
    <row r="331" spans="1:41" x14ac:dyDescent="0.15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item,101;item,102;item,200</v>
      </c>
      <c r="E331" s="50">
        <f>产出设定!$C$20</f>
        <v>50</v>
      </c>
      <c r="F331" s="50">
        <f t="shared" si="258"/>
        <v>132</v>
      </c>
      <c r="G331" s="50">
        <f t="shared" si="258"/>
        <v>220</v>
      </c>
      <c r="H331" s="50" t="str">
        <f t="shared" si="258"/>
        <v>pack,10029;pack,1226;pack,401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prop,205,2;pack,1106;pack,1121;pack,1136;pack,1151</v>
      </c>
      <c r="O331" s="50" t="str">
        <f>随机目标!CJ70</f>
        <v>prop,205,2</v>
      </c>
      <c r="P331" s="50">
        <f>随机目标!CK70</f>
        <v>3000</v>
      </c>
      <c r="Q331" s="50">
        <v>1</v>
      </c>
      <c r="R331" s="50" t="str">
        <f t="shared" si="219"/>
        <v>prop_205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pack,304|20;cash,200|100;cash,250|50;cash,300|25;cash,400|10;prop,704,5|300;prop,704,10|150;pack,703|350;pack,408|100</v>
      </c>
    </row>
    <row r="332" spans="1:41" x14ac:dyDescent="0.15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item,101;item,102;item,200</v>
      </c>
      <c r="E332" s="50">
        <f>产出设定!$C$20</f>
        <v>50</v>
      </c>
      <c r="F332" s="50">
        <f t="shared" si="259"/>
        <v>136</v>
      </c>
      <c r="G332" s="50">
        <f t="shared" si="259"/>
        <v>227</v>
      </c>
      <c r="H332" s="50" t="str">
        <f t="shared" si="259"/>
        <v>pack,10030;pack,1227;pack,401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prop,206,1;pack,1107;pack,1122;pack,1137;pack,1152</v>
      </c>
      <c r="O332" s="50" t="str">
        <f>随机目标!CJ71</f>
        <v>prop,206,1</v>
      </c>
      <c r="P332" s="50">
        <f>随机目标!CK71</f>
        <v>1200</v>
      </c>
      <c r="Q332" s="50">
        <v>1</v>
      </c>
      <c r="R332" s="50" t="str">
        <f t="shared" si="219"/>
        <v>prop_206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pack,304|20;cash,200|100;cash,250|50;cash,300|25;cash,400|10;prop,704,5|300;prop,704,10|150;pack,703|350;pack,408|100</v>
      </c>
    </row>
    <row r="333" spans="1:41" x14ac:dyDescent="0.15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item,101;item,102;item,200</v>
      </c>
      <c r="E333" s="50">
        <f>产出设定!$C$20</f>
        <v>50</v>
      </c>
      <c r="F333" s="50">
        <f t="shared" si="260"/>
        <v>136</v>
      </c>
      <c r="G333" s="50">
        <f t="shared" si="260"/>
        <v>227</v>
      </c>
      <c r="H333" s="50" t="str">
        <f t="shared" si="260"/>
        <v>pack,10031;pack,1227;pack,401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prop,206,1;pack,1107;pack,1122;pack,1137;pack,1152</v>
      </c>
      <c r="O333" s="50" t="str">
        <f>随机目标!CJ72</f>
        <v>prop,206,1</v>
      </c>
      <c r="P333" s="50">
        <f>随机目标!CK72</f>
        <v>1200</v>
      </c>
      <c r="Q333" s="50">
        <v>1</v>
      </c>
      <c r="R333" s="50" t="str">
        <f t="shared" si="219"/>
        <v>prop_206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pack,304|20;cash,200|100;cash,250|50;cash,300|25;cash,400|10;prop,704,5|300;prop,704,10|150;pack,703|350;pack,408|100</v>
      </c>
    </row>
    <row r="334" spans="1:41" x14ac:dyDescent="0.15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item,101;item,102;item,200</v>
      </c>
      <c r="E334" s="50">
        <f>产出设定!$C$20</f>
        <v>50</v>
      </c>
      <c r="F334" s="50">
        <f t="shared" si="261"/>
        <v>140</v>
      </c>
      <c r="G334" s="50">
        <f t="shared" si="261"/>
        <v>233</v>
      </c>
      <c r="H334" s="50" t="str">
        <f t="shared" si="261"/>
        <v>pack,10032;pack,1227;pack,401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prop,206,1;pack,1107;pack,1122;pack,1137;pack,1152</v>
      </c>
      <c r="O334" s="50" t="str">
        <f>随机目标!CJ73</f>
        <v>prop,206,1</v>
      </c>
      <c r="P334" s="50">
        <f>随机目标!CK73</f>
        <v>1200</v>
      </c>
      <c r="Q334" s="50">
        <v>1</v>
      </c>
      <c r="R334" s="50" t="str">
        <f t="shared" si="219"/>
        <v>prop_206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pack,304|20;cash,200|100;cash,250|50;cash,300|25;cash,400|10;prop,704,5|300;prop,704,10|150;pack,703|350;pack,408|100</v>
      </c>
    </row>
    <row r="335" spans="1:41" x14ac:dyDescent="0.15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item,101;item,102;item,200</v>
      </c>
      <c r="E335" s="50">
        <f>产出设定!$C$20</f>
        <v>50</v>
      </c>
      <c r="F335" s="50">
        <f t="shared" si="262"/>
        <v>140</v>
      </c>
      <c r="G335" s="50">
        <f t="shared" si="262"/>
        <v>233</v>
      </c>
      <c r="H335" s="50" t="str">
        <f t="shared" si="262"/>
        <v>pack,10033;pack,1227;pack,401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prop,206,1;pack,1107;pack,1122;pack,1137;pack,1152</v>
      </c>
      <c r="O335" s="50" t="str">
        <f>随机目标!CJ74</f>
        <v>prop,206,1</v>
      </c>
      <c r="P335" s="50">
        <f>随机目标!CK74</f>
        <v>1200</v>
      </c>
      <c r="Q335" s="50">
        <v>1</v>
      </c>
      <c r="R335" s="50" t="str">
        <f t="shared" si="219"/>
        <v>prop_206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pack,304|20;cash,200|100;cash,250|50;cash,300|25;cash,400|10;prop,704,5|300;prop,704,10|150;pack,703|350;pack,408|100</v>
      </c>
    </row>
    <row r="336" spans="1:41" x14ac:dyDescent="0.15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item,101;item,102;item,200</v>
      </c>
      <c r="E336" s="50">
        <f>产出设定!$C$20</f>
        <v>50</v>
      </c>
      <c r="F336" s="50">
        <f t="shared" si="263"/>
        <v>144</v>
      </c>
      <c r="G336" s="50">
        <f t="shared" si="263"/>
        <v>240</v>
      </c>
      <c r="H336" s="50" t="str">
        <f t="shared" si="263"/>
        <v>pack,10034;pack,1227;pack,401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prop,206,1;pack,1107;pack,1122;pack,1137;pack,1152</v>
      </c>
      <c r="O336" s="50" t="str">
        <f>随机目标!CJ75</f>
        <v>prop,206,1</v>
      </c>
      <c r="P336" s="50">
        <f>随机目标!CK75</f>
        <v>1200</v>
      </c>
      <c r="Q336" s="50">
        <v>1</v>
      </c>
      <c r="R336" s="50" t="str">
        <f t="shared" si="219"/>
        <v>prop_206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 x14ac:dyDescent="0.15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item,101;item,102;item,200</v>
      </c>
      <c r="E337" s="50">
        <f>产出设定!$C$20</f>
        <v>50</v>
      </c>
      <c r="F337" s="50">
        <f t="shared" si="264"/>
        <v>144</v>
      </c>
      <c r="G337" s="50">
        <f t="shared" si="264"/>
        <v>240</v>
      </c>
      <c r="H337" s="50" t="str">
        <f t="shared" si="264"/>
        <v>pack,10035;pack,1227;pack,401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prop,206,1;pack,1107;pack,1122;pack,1137;pack,1152</v>
      </c>
      <c r="O337" s="50" t="str">
        <f>随机目标!CJ76</f>
        <v>prop,206,1</v>
      </c>
      <c r="P337" s="50">
        <f>随机目标!CK76</f>
        <v>1200</v>
      </c>
      <c r="Q337" s="50">
        <v>1</v>
      </c>
      <c r="R337" s="50" t="str">
        <f t="shared" si="219"/>
        <v>prop_206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 x14ac:dyDescent="0.15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item,101;item,102;item,200</v>
      </c>
      <c r="E338" s="50">
        <f>产出设定!$C$20</f>
        <v>50</v>
      </c>
      <c r="F338" s="50">
        <f t="shared" si="265"/>
        <v>148</v>
      </c>
      <c r="G338" s="50">
        <f t="shared" si="265"/>
        <v>247</v>
      </c>
      <c r="H338" s="50" t="str">
        <f t="shared" si="265"/>
        <v>pack,10036;pack,1228;pack,401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prop,206,2;pack,1108;pack,1123;pack,1138;pack,1153</v>
      </c>
      <c r="O338" s="50" t="str">
        <f>随机目标!CJ77</f>
        <v>prop,206,2</v>
      </c>
      <c r="P338" s="50">
        <f>随机目标!CK77</f>
        <v>1200</v>
      </c>
      <c r="Q338" s="50">
        <v>1</v>
      </c>
      <c r="R338" s="50" t="str">
        <f t="shared" si="219"/>
        <v>prop_206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 x14ac:dyDescent="0.15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item,101;item,102;item,200</v>
      </c>
      <c r="E339" s="50">
        <f>产出设定!$C$20</f>
        <v>50</v>
      </c>
      <c r="F339" s="50">
        <f t="shared" si="266"/>
        <v>148</v>
      </c>
      <c r="G339" s="50">
        <f t="shared" si="266"/>
        <v>247</v>
      </c>
      <c r="H339" s="50" t="str">
        <f t="shared" si="266"/>
        <v>pack,10037;pack,1228;pack,401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prop,206,2;pack,1108;pack,1123;pack,1138;pack,1153</v>
      </c>
      <c r="O339" s="50" t="str">
        <f>随机目标!CJ78</f>
        <v>prop,206,2</v>
      </c>
      <c r="P339" s="50">
        <f>随机目标!CK78</f>
        <v>1200</v>
      </c>
      <c r="Q339" s="50">
        <v>1</v>
      </c>
      <c r="R339" s="50" t="str">
        <f t="shared" si="219"/>
        <v>prop_206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 x14ac:dyDescent="0.15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item,101;item,102;item,200</v>
      </c>
      <c r="E340" s="50">
        <f>产出设定!$C$20</f>
        <v>50</v>
      </c>
      <c r="F340" s="50">
        <f t="shared" si="267"/>
        <v>152</v>
      </c>
      <c r="G340" s="50">
        <f t="shared" si="267"/>
        <v>253</v>
      </c>
      <c r="H340" s="50" t="str">
        <f t="shared" si="267"/>
        <v>pack,10038;pack,1228;pack,401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prop,206,2;pack,1108;pack,1123;pack,1138;pack,1153</v>
      </c>
      <c r="O340" s="50" t="str">
        <f>随机目标!CJ79</f>
        <v>prop,206,2</v>
      </c>
      <c r="P340" s="50">
        <f>随机目标!CK79</f>
        <v>1200</v>
      </c>
      <c r="Q340" s="50">
        <v>1</v>
      </c>
      <c r="R340" s="50" t="str">
        <f t="shared" si="219"/>
        <v>prop_206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 x14ac:dyDescent="0.15">
      <c r="A341" s="51" t="s">
        <v>650</v>
      </c>
      <c r="B341" s="52">
        <v>39</v>
      </c>
      <c r="C341" s="52">
        <v>4</v>
      </c>
      <c r="D341" s="50" t="str">
        <f>D241</f>
        <v>item,101;item,102;item,200</v>
      </c>
      <c r="E341" s="50">
        <f>产出设定!$C$20</f>
        <v>50</v>
      </c>
      <c r="F341" s="50">
        <f t="shared" ref="F341:H341" si="268">F241</f>
        <v>152</v>
      </c>
      <c r="G341" s="50">
        <f t="shared" si="268"/>
        <v>253</v>
      </c>
      <c r="H341" s="50" t="str">
        <f t="shared" si="268"/>
        <v>pack,10039;pack,1228;pack,401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prop,206,2;pack,1108;pack,1123;pack,1138;pack,1153</v>
      </c>
      <c r="O341" s="50" t="str">
        <f>随机目标!CJ80</f>
        <v>prop,206,2</v>
      </c>
      <c r="P341" s="50">
        <f>随机目标!CK80</f>
        <v>1200</v>
      </c>
      <c r="Q341" s="50">
        <v>1</v>
      </c>
      <c r="R341" s="50" t="str">
        <f t="shared" si="219"/>
        <v>prop_206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 x14ac:dyDescent="0.15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item,101;item,102;item,200</v>
      </c>
      <c r="E342" s="50">
        <f>产出设定!$C$20</f>
        <v>50</v>
      </c>
      <c r="F342" s="50">
        <f t="shared" si="269"/>
        <v>152</v>
      </c>
      <c r="G342" s="50">
        <f t="shared" si="269"/>
        <v>253</v>
      </c>
      <c r="H342" s="50" t="str">
        <f t="shared" si="269"/>
        <v>pack,10040;pack,1228;pack,401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prop,206,2;pack,1108;pack,1123;pack,1138;pack,1153</v>
      </c>
      <c r="O342" s="50" t="str">
        <f>随机目标!CJ81</f>
        <v>prop,206,2</v>
      </c>
      <c r="P342" s="50">
        <f>随机目标!CK81</f>
        <v>1200</v>
      </c>
      <c r="Q342" s="50">
        <v>1</v>
      </c>
      <c r="R342" s="50" t="str">
        <f t="shared" si="219"/>
        <v>prop_206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 x14ac:dyDescent="0.15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156</v>
      </c>
      <c r="G343" s="50">
        <f t="shared" si="270"/>
        <v>260</v>
      </c>
      <c r="H343" s="50" t="str">
        <f t="shared" si="270"/>
        <v>pack,10041;pack,1228;pack,401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prop,206,2;pack,1108;pack,1123;pack,1138;pack,1153</v>
      </c>
      <c r="O343" s="50" t="str">
        <f>随机目标!CJ82</f>
        <v>prop,206,2</v>
      </c>
      <c r="P343" s="50">
        <f>随机目标!CK82</f>
        <v>1200</v>
      </c>
      <c r="Q343" s="50">
        <v>1</v>
      </c>
      <c r="R343" s="50" t="str">
        <f t="shared" si="219"/>
        <v>prop_206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 x14ac:dyDescent="0.15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160</v>
      </c>
      <c r="G344" s="50">
        <f t="shared" si="271"/>
        <v>267</v>
      </c>
      <c r="H344" s="50" t="str">
        <f t="shared" si="271"/>
        <v>pack,10042;pack,1229;pack,401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prop,206,2;pack,1109;pack,1124;pack,1139;pack,1154</v>
      </c>
      <c r="O344" s="50" t="str">
        <f>随机目标!CJ83</f>
        <v>prop,206,2</v>
      </c>
      <c r="P344" s="50">
        <f>随机目标!CK83</f>
        <v>2000</v>
      </c>
      <c r="Q344" s="50">
        <v>1</v>
      </c>
      <c r="R344" s="50" t="str">
        <f t="shared" si="219"/>
        <v>prop_206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 x14ac:dyDescent="0.15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164</v>
      </c>
      <c r="G345" s="50">
        <f t="shared" si="272"/>
        <v>273</v>
      </c>
      <c r="H345" s="50" t="str">
        <f t="shared" si="272"/>
        <v>pack,10043;pack,1229;pack,401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prop,206,2;pack,1109;pack,1124;pack,1139;pack,1154</v>
      </c>
      <c r="O345" s="50" t="str">
        <f>随机目标!CJ84</f>
        <v>prop,206,2</v>
      </c>
      <c r="P345" s="50">
        <f>随机目标!CK84</f>
        <v>2000</v>
      </c>
      <c r="Q345" s="50">
        <v>1</v>
      </c>
      <c r="R345" s="50" t="str">
        <f t="shared" si="219"/>
        <v>prop_206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 x14ac:dyDescent="0.15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164</v>
      </c>
      <c r="G346" s="50">
        <f t="shared" si="273"/>
        <v>273</v>
      </c>
      <c r="H346" s="50" t="str">
        <f t="shared" si="273"/>
        <v>pack,10044;pack,1229;pack,401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prop,206,2;pack,1109;pack,1124;pack,1139;pack,1154</v>
      </c>
      <c r="O346" s="50" t="str">
        <f>随机目标!CJ85</f>
        <v>prop,206,2</v>
      </c>
      <c r="P346" s="50">
        <f>随机目标!CK85</f>
        <v>2000</v>
      </c>
      <c r="Q346" s="50">
        <v>1</v>
      </c>
      <c r="R346" s="50" t="str">
        <f t="shared" si="219"/>
        <v>prop_206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 x14ac:dyDescent="0.15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168</v>
      </c>
      <c r="G347" s="50">
        <f t="shared" si="274"/>
        <v>280</v>
      </c>
      <c r="H347" s="50" t="str">
        <f t="shared" si="274"/>
        <v>pack,10045;pack,1229;pack,401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prop,206,2;pack,1109;pack,1124;pack,1139;pack,1154</v>
      </c>
      <c r="O347" s="50" t="str">
        <f>随机目标!CJ86</f>
        <v>prop,206,2</v>
      </c>
      <c r="P347" s="50">
        <f>随机目标!CK86</f>
        <v>2000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 x14ac:dyDescent="0.15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168</v>
      </c>
      <c r="G348" s="50">
        <f t="shared" si="275"/>
        <v>280</v>
      </c>
      <c r="H348" s="50" t="str">
        <f t="shared" si="275"/>
        <v>pack,10046;pack,1229;pack,401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prop,206,2;pack,1109;pack,1124;pack,1139;pack,1154</v>
      </c>
      <c r="O348" s="50" t="str">
        <f>随机目标!CJ87</f>
        <v>prop,206,2</v>
      </c>
      <c r="P348" s="50">
        <f>随机目标!CK87</f>
        <v>2000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 x14ac:dyDescent="0.15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item,102;item,200</v>
      </c>
      <c r="E349" s="50">
        <f>产出设定!$C$20</f>
        <v>50</v>
      </c>
      <c r="F349" s="50">
        <f t="shared" si="276"/>
        <v>172</v>
      </c>
      <c r="G349" s="50">
        <f t="shared" si="276"/>
        <v>287</v>
      </c>
      <c r="H349" s="50" t="str">
        <f t="shared" si="276"/>
        <v>pack,10047;pack,1230;pack,401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prop,206,2;pack,1110;pack,1125;pack,1140;pack,1155</v>
      </c>
      <c r="O349" s="50" t="str">
        <f>随机目标!CJ88</f>
        <v>prop,206,2</v>
      </c>
      <c r="P349" s="50">
        <f>随机目标!CK88</f>
        <v>1500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 x14ac:dyDescent="0.15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item,102;item,200</v>
      </c>
      <c r="E350" s="50">
        <f>产出设定!$C$20</f>
        <v>50</v>
      </c>
      <c r="F350" s="50">
        <f t="shared" si="277"/>
        <v>172</v>
      </c>
      <c r="G350" s="50">
        <f t="shared" si="277"/>
        <v>287</v>
      </c>
      <c r="H350" s="50" t="str">
        <f t="shared" si="277"/>
        <v>pack,10048;pack,1230;pack,401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prop,206,2;pack,1110;pack,1125;pack,1140;pack,1155</v>
      </c>
      <c r="O350" s="50" t="str">
        <f>随机目标!CJ89</f>
        <v>prop,206,2</v>
      </c>
      <c r="P350" s="50">
        <f>随机目标!CK89</f>
        <v>1500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 x14ac:dyDescent="0.15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item,102;item,200</v>
      </c>
      <c r="E351" s="50">
        <f>产出设定!$C$20</f>
        <v>50</v>
      </c>
      <c r="F351" s="50">
        <f t="shared" si="278"/>
        <v>176</v>
      </c>
      <c r="G351" s="50">
        <f t="shared" si="278"/>
        <v>293</v>
      </c>
      <c r="H351" s="50" t="str">
        <f t="shared" si="278"/>
        <v>pack,10049;pack,1230;pack,401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prop,206,2;pack,1110;pack,1125;pack,1140;pack,1155</v>
      </c>
      <c r="O351" s="50" t="str">
        <f>随机目标!CJ90</f>
        <v>prop,206,2</v>
      </c>
      <c r="P351" s="50">
        <f>随机目标!CK90</f>
        <v>1500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 x14ac:dyDescent="0.15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item,102;item,200</v>
      </c>
      <c r="E352" s="50">
        <f>产出设定!$C$20</f>
        <v>50</v>
      </c>
      <c r="F352" s="50">
        <f t="shared" si="279"/>
        <v>176</v>
      </c>
      <c r="G352" s="50">
        <f t="shared" si="279"/>
        <v>293</v>
      </c>
      <c r="H352" s="50" t="str">
        <f t="shared" si="279"/>
        <v>pack,10050;pack,1230;pack,401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prop,206,2;pack,1110;pack,1125;pack,1140;pack,1155</v>
      </c>
      <c r="O352" s="50" t="str">
        <f>随机目标!CJ91</f>
        <v>prop,206,2</v>
      </c>
      <c r="P352" s="50">
        <f>随机目标!CK91</f>
        <v>1500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 x14ac:dyDescent="0.15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item,102;item,200</v>
      </c>
      <c r="E353" s="50">
        <f>产出设定!$C$20</f>
        <v>50</v>
      </c>
      <c r="F353" s="50">
        <f t="shared" si="280"/>
        <v>180</v>
      </c>
      <c r="G353" s="50">
        <f t="shared" si="280"/>
        <v>300</v>
      </c>
      <c r="H353" s="50" t="str">
        <f t="shared" si="280"/>
        <v>pack,10051;pack,1230;pack,401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prop,206,2;pack,1110;pack,1125;pack,1140;pack,1155</v>
      </c>
      <c r="O353" s="50" t="str">
        <f>随机目标!CJ92</f>
        <v>prop,206,2</v>
      </c>
      <c r="P353" s="50">
        <f>随机目标!CK92</f>
        <v>1500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 x14ac:dyDescent="0.15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item,102;item,200</v>
      </c>
      <c r="E354" s="50">
        <f>产出设定!$C$20</f>
        <v>50</v>
      </c>
      <c r="F354" s="50">
        <f t="shared" si="281"/>
        <v>180</v>
      </c>
      <c r="G354" s="50">
        <f t="shared" si="281"/>
        <v>300</v>
      </c>
      <c r="H354" s="50" t="str">
        <f t="shared" si="281"/>
        <v>pack,10052;pack,1230;pack,401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prop,206,2;pack,1110;pack,1125;pack,1140;pack,1155</v>
      </c>
      <c r="O354" s="50" t="str">
        <f>随机目标!CJ93</f>
        <v>prop,206,2</v>
      </c>
      <c r="P354" s="50">
        <f>随机目标!CK93</f>
        <v>1500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 x14ac:dyDescent="0.15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item,102;item,200</v>
      </c>
      <c r="E355" s="50">
        <f>产出设定!$C$20</f>
        <v>50</v>
      </c>
      <c r="F355" s="50">
        <f t="shared" si="282"/>
        <v>180</v>
      </c>
      <c r="G355" s="50">
        <f t="shared" si="282"/>
        <v>300</v>
      </c>
      <c r="H355" s="50" t="str">
        <f t="shared" si="282"/>
        <v>pack,10053;pack,1230;pack,401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prop,206,2;pack,1110;pack,1125;pack,1140;pack,1155</v>
      </c>
      <c r="O355" s="50" t="str">
        <f>随机目标!CJ94</f>
        <v>prop,206,2</v>
      </c>
      <c r="P355" s="50">
        <f>随机目标!CK94</f>
        <v>1500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 x14ac:dyDescent="0.15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item,102;item,200</v>
      </c>
      <c r="E356" s="50">
        <f>产出设定!$C$20</f>
        <v>50</v>
      </c>
      <c r="F356" s="50">
        <f t="shared" si="283"/>
        <v>186</v>
      </c>
      <c r="G356" s="50">
        <f t="shared" si="283"/>
        <v>310</v>
      </c>
      <c r="H356" s="50" t="str">
        <f t="shared" si="283"/>
        <v>pack,10054;pack,1231;pack,401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prop,206,2;pack,1111;pack,1126;pack,1141;pack,1156</v>
      </c>
      <c r="O356" s="50" t="str">
        <f>随机目标!CJ95</f>
        <v>prop,206,2</v>
      </c>
      <c r="P356" s="50">
        <f>随机目标!CK95</f>
        <v>1000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 x14ac:dyDescent="0.15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item,102;item,200</v>
      </c>
      <c r="E357" s="50">
        <f>产出设定!$C$20</f>
        <v>50</v>
      </c>
      <c r="F357" s="50">
        <f t="shared" si="284"/>
        <v>186</v>
      </c>
      <c r="G357" s="50">
        <f t="shared" si="284"/>
        <v>310</v>
      </c>
      <c r="H357" s="50" t="str">
        <f t="shared" si="284"/>
        <v>pack,10055;pack,1231;pack,401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prop,206,2;pack,1111;pack,1126;pack,1141;pack,1156</v>
      </c>
      <c r="O357" s="50" t="str">
        <f>随机目标!CJ96</f>
        <v>prop,206,2</v>
      </c>
      <c r="P357" s="50">
        <f>随机目标!CK96</f>
        <v>1000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 x14ac:dyDescent="0.15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item,102;item,200</v>
      </c>
      <c r="E358" s="50">
        <f>产出设定!$C$20</f>
        <v>50</v>
      </c>
      <c r="F358" s="50">
        <f t="shared" si="285"/>
        <v>186</v>
      </c>
      <c r="G358" s="50">
        <f t="shared" si="285"/>
        <v>310</v>
      </c>
      <c r="H358" s="50" t="str">
        <f t="shared" si="285"/>
        <v>pack,10056;pack,1231;pack,401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prop,206,2;pack,1111;pack,1126;pack,1141;pack,1156</v>
      </c>
      <c r="O358" s="50" t="str">
        <f>随机目标!CJ97</f>
        <v>prop,206,2</v>
      </c>
      <c r="P358" s="50">
        <f>随机目标!CK97</f>
        <v>1000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 x14ac:dyDescent="0.15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item,102;item,200</v>
      </c>
      <c r="E359" s="50">
        <f>产出设定!$C$20</f>
        <v>50</v>
      </c>
      <c r="F359" s="50">
        <f t="shared" si="286"/>
        <v>192</v>
      </c>
      <c r="G359" s="50">
        <f t="shared" si="286"/>
        <v>320</v>
      </c>
      <c r="H359" s="50" t="str">
        <f t="shared" si="286"/>
        <v>pack,10057;pack,1231;pack,401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prop,206,2;pack,1111;pack,1126;pack,1141;pack,1156</v>
      </c>
      <c r="O359" s="50" t="str">
        <f>随机目标!CJ98</f>
        <v>prop,206,2</v>
      </c>
      <c r="P359" s="50">
        <f>随机目标!CK98</f>
        <v>1000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 x14ac:dyDescent="0.15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item,102;item,200</v>
      </c>
      <c r="E360" s="50">
        <f>产出设定!$C$20</f>
        <v>50</v>
      </c>
      <c r="F360" s="50">
        <f t="shared" si="287"/>
        <v>192</v>
      </c>
      <c r="G360" s="50">
        <f t="shared" si="287"/>
        <v>320</v>
      </c>
      <c r="H360" s="50" t="str">
        <f t="shared" si="287"/>
        <v>pack,10058;pack,1231;pack,401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prop,206,2;pack,1111;pack,1126;pack,1141;pack,1156</v>
      </c>
      <c r="O360" s="50" t="str">
        <f>随机目标!CJ99</f>
        <v>prop,206,2</v>
      </c>
      <c r="P360" s="50">
        <f>随机目标!CK99</f>
        <v>1000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 x14ac:dyDescent="0.15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192</v>
      </c>
      <c r="G361" s="50">
        <f t="shared" si="288"/>
        <v>320</v>
      </c>
      <c r="H361" s="50" t="str">
        <f t="shared" si="288"/>
        <v>pack,10059;pack,1231;pack,401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prop,206,2;pack,1111;pack,1126;pack,1141;pack,1156</v>
      </c>
      <c r="O361" s="50" t="str">
        <f>随机目标!CJ100</f>
        <v>prop,206,2</v>
      </c>
      <c r="P361" s="50">
        <f>随机目标!CK100</f>
        <v>1000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 x14ac:dyDescent="0.15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195</v>
      </c>
      <c r="G362" s="50">
        <f t="shared" si="289"/>
        <v>325</v>
      </c>
      <c r="H362" s="50" t="str">
        <f t="shared" si="289"/>
        <v>pack,10060;pack,1232;pack,401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prop,206,2;pack,1112;pack,1127;pack,1142;pack,1157</v>
      </c>
      <c r="O362" s="50" t="str">
        <f>随机目标!CJ101</f>
        <v>prop,206,2</v>
      </c>
      <c r="P362" s="50">
        <f>随机目标!CK101</f>
        <v>1000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 x14ac:dyDescent="0.15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195</v>
      </c>
      <c r="G363" s="50">
        <f t="shared" si="290"/>
        <v>325</v>
      </c>
      <c r="H363" s="50" t="str">
        <f t="shared" si="290"/>
        <v>pack,10061;pack,1232;pack,401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prop,206,2;pack,1112;pack,1127;pack,1142;pack,1157</v>
      </c>
      <c r="O363" s="50" t="str">
        <f>随机目标!CJ102</f>
        <v>prop,206,2</v>
      </c>
      <c r="P363" s="50">
        <f>随机目标!CK102</f>
        <v>1000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 x14ac:dyDescent="0.15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195</v>
      </c>
      <c r="G364" s="50">
        <f t="shared" si="291"/>
        <v>325</v>
      </c>
      <c r="H364" s="50" t="str">
        <f t="shared" si="291"/>
        <v>pack,10062;pack,1232;pack,401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prop,206,2;pack,1112;pack,1127;pack,1142;pack,1157</v>
      </c>
      <c r="O364" s="50" t="str">
        <f>随机目标!CJ103</f>
        <v>prop,206,2</v>
      </c>
      <c r="P364" s="50">
        <f>随机目标!CK103</f>
        <v>1000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 x14ac:dyDescent="0.15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198</v>
      </c>
      <c r="G365" s="50">
        <f t="shared" si="292"/>
        <v>330</v>
      </c>
      <c r="H365" s="50" t="str">
        <f t="shared" si="292"/>
        <v>pack,10063;pack,1232;pack,401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prop,206,2;pack,1112;pack,1127;pack,1142;pack,1157</v>
      </c>
      <c r="O365" s="50" t="str">
        <f>随机目标!CJ104</f>
        <v>prop,206,2</v>
      </c>
      <c r="P365" s="50">
        <f>随机目标!CK104</f>
        <v>1000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 x14ac:dyDescent="0.15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198</v>
      </c>
      <c r="G366" s="50">
        <f t="shared" si="293"/>
        <v>330</v>
      </c>
      <c r="H366" s="50" t="str">
        <f t="shared" si="293"/>
        <v>pack,10064;pack,1232;pack,401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prop,206,2;pack,1112;pack,1127;pack,1142;pack,1157</v>
      </c>
      <c r="O366" s="50" t="str">
        <f>随机目标!CJ105</f>
        <v>prop,206,2</v>
      </c>
      <c r="P366" s="50">
        <f>随机目标!CK105</f>
        <v>1000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 x14ac:dyDescent="0.15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198</v>
      </c>
      <c r="G367" s="50">
        <f t="shared" si="294"/>
        <v>330</v>
      </c>
      <c r="H367" s="50" t="str">
        <f t="shared" si="294"/>
        <v>pack,10065;pack,1232;pack,401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prop,206,2;pack,1112;pack,1127;pack,1142;pack,1157</v>
      </c>
      <c r="O367" s="50" t="str">
        <f>随机目标!CJ106</f>
        <v>prop,206,2</v>
      </c>
      <c r="P367" s="50">
        <f>随机目标!CK106</f>
        <v>1000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 x14ac:dyDescent="0.15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201</v>
      </c>
      <c r="G368" s="50">
        <f t="shared" si="295"/>
        <v>335</v>
      </c>
      <c r="H368" s="50" t="str">
        <f t="shared" si="295"/>
        <v>pack,10066;pack,1232;pack,401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prop,206,2;pack,1112;pack,1127;pack,1142;pack,1157</v>
      </c>
      <c r="O368" s="50" t="str">
        <f>随机目标!CJ107</f>
        <v>prop,206,2</v>
      </c>
      <c r="P368" s="50">
        <f>随机目标!CK107</f>
        <v>1000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 x14ac:dyDescent="0.15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201</v>
      </c>
      <c r="G369" s="50">
        <f t="shared" si="296"/>
        <v>335</v>
      </c>
      <c r="H369" s="50" t="str">
        <f t="shared" si="296"/>
        <v>pack,10067;pack,1232;pack,401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prop,206,2;pack,1112;pack,1127;pack,1142;pack,1157</v>
      </c>
      <c r="O369" s="50" t="str">
        <f>随机目标!CJ108</f>
        <v>prop,206,2</v>
      </c>
      <c r="P369" s="50">
        <f>随机目标!CK108</f>
        <v>1000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 x14ac:dyDescent="0.15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201</v>
      </c>
      <c r="G370" s="50">
        <f t="shared" si="297"/>
        <v>335</v>
      </c>
      <c r="H370" s="50" t="str">
        <f t="shared" si="297"/>
        <v>pack,10068;pack,1232;pack,401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prop,206,2;pack,1112;pack,1127;pack,1142;pack,1157</v>
      </c>
      <c r="O370" s="50" t="str">
        <f>随机目标!CJ109</f>
        <v>prop,206,2</v>
      </c>
      <c r="P370" s="50">
        <f>随机目标!CK109</f>
        <v>1000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 x14ac:dyDescent="0.15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204</v>
      </c>
      <c r="G371" s="50">
        <f t="shared" si="298"/>
        <v>340</v>
      </c>
      <c r="H371" s="50" t="str">
        <f t="shared" si="298"/>
        <v>pack,10069;pack,1232;pack,401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prop,206,2;pack,1112;pack,1127;pack,1142;pack,1157</v>
      </c>
      <c r="O371" s="50" t="str">
        <f>随机目标!CJ110</f>
        <v>prop,206,2</v>
      </c>
      <c r="P371" s="50">
        <f>随机目标!CK110</f>
        <v>1000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 x14ac:dyDescent="0.15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204</v>
      </c>
      <c r="G372" s="50">
        <f t="shared" si="299"/>
        <v>340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1000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 x14ac:dyDescent="0.15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204</v>
      </c>
      <c r="G373" s="50">
        <f t="shared" si="300"/>
        <v>340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1000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 x14ac:dyDescent="0.15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207</v>
      </c>
      <c r="G374" s="50">
        <f t="shared" si="301"/>
        <v>345</v>
      </c>
      <c r="H374" s="50" t="str">
        <f t="shared" si="301"/>
        <v>pack,10072;pack,1233;pack,401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prop,206,2;pack,1113;pack,1128;pack,1143;pack,1158</v>
      </c>
      <c r="O374" s="50" t="str">
        <f>随机目标!CJ113</f>
        <v>prop,206,2</v>
      </c>
      <c r="P374" s="50">
        <f>随机目标!CK113</f>
        <v>1000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 x14ac:dyDescent="0.15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207</v>
      </c>
      <c r="G375" s="50">
        <f t="shared" si="302"/>
        <v>345</v>
      </c>
      <c r="H375" s="50" t="str">
        <f t="shared" si="302"/>
        <v>pack,10073;pack,1233;pack,401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prop,206,2;pack,1113;pack,1128;pack,1143;pack,1158</v>
      </c>
      <c r="O375" s="50" t="str">
        <f>随机目标!CJ114</f>
        <v>prop,206,2</v>
      </c>
      <c r="P375" s="50">
        <f>随机目标!CK114</f>
        <v>1000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 x14ac:dyDescent="0.15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207</v>
      </c>
      <c r="G376" s="50">
        <f t="shared" si="303"/>
        <v>345</v>
      </c>
      <c r="H376" s="50" t="str">
        <f t="shared" si="303"/>
        <v>pack,10074;pack,1233;pack,401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prop,206,2;pack,1113;pack,1128;pack,1143;pack,1158</v>
      </c>
      <c r="O376" s="50" t="str">
        <f>随机目标!CJ115</f>
        <v>prop,206,2</v>
      </c>
      <c r="P376" s="50">
        <f>随机目标!CK115</f>
        <v>1000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 x14ac:dyDescent="0.15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210</v>
      </c>
      <c r="G377" s="50">
        <f t="shared" si="304"/>
        <v>350</v>
      </c>
      <c r="H377" s="50" t="str">
        <f t="shared" si="304"/>
        <v>pack,10075;pack,1233;pack,401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prop,206,2;pack,1113;pack,1128;pack,1143;pack,1158</v>
      </c>
      <c r="O377" s="50" t="str">
        <f>随机目标!CJ116</f>
        <v>prop,206,2</v>
      </c>
      <c r="P377" s="50">
        <f>随机目标!CK116</f>
        <v>1000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 x14ac:dyDescent="0.15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210</v>
      </c>
      <c r="G378" s="50">
        <f t="shared" si="305"/>
        <v>350</v>
      </c>
      <c r="H378" s="50" t="str">
        <f t="shared" si="305"/>
        <v>pack,10076;pack,1233;pack,401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prop,206,2;pack,1113;pack,1128;pack,1143;pack,1158</v>
      </c>
      <c r="O378" s="50" t="str">
        <f>随机目标!CJ117</f>
        <v>prop,206,2</v>
      </c>
      <c r="P378" s="50">
        <f>随机目标!CK117</f>
        <v>1000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 x14ac:dyDescent="0.15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210</v>
      </c>
      <c r="G379" s="50">
        <f t="shared" si="306"/>
        <v>350</v>
      </c>
      <c r="H379" s="50" t="str">
        <f t="shared" si="306"/>
        <v>pack,10077;pack,1233;pack,401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prop,206,2;pack,1113;pack,1128;pack,1143;pack,1158</v>
      </c>
      <c r="O379" s="50" t="str">
        <f>随机目标!CJ118</f>
        <v>prop,206,2</v>
      </c>
      <c r="P379" s="50">
        <f>随机目标!CK118</f>
        <v>1000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 x14ac:dyDescent="0.15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213</v>
      </c>
      <c r="G380" s="50">
        <f t="shared" si="307"/>
        <v>355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1000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 x14ac:dyDescent="0.15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213</v>
      </c>
      <c r="G381" s="50">
        <f t="shared" si="308"/>
        <v>355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1000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 x14ac:dyDescent="0.15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213</v>
      </c>
      <c r="G382" s="50">
        <f t="shared" si="309"/>
        <v>355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1000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 x14ac:dyDescent="0.15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216</v>
      </c>
      <c r="G383" s="50">
        <f t="shared" si="310"/>
        <v>360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1000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 x14ac:dyDescent="0.15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216</v>
      </c>
      <c r="G384" s="50">
        <f t="shared" si="311"/>
        <v>360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1000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 x14ac:dyDescent="0.15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216</v>
      </c>
      <c r="G385" s="50">
        <f t="shared" si="312"/>
        <v>360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1000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 x14ac:dyDescent="0.15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220</v>
      </c>
      <c r="G386" s="50">
        <f t="shared" si="313"/>
        <v>367</v>
      </c>
      <c r="H386" s="50" t="str">
        <f t="shared" si="313"/>
        <v>pack,10084;pack,1234;pack,401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prop,206,2;pack,1114;pack,1129;pack,1144;pack,1159</v>
      </c>
      <c r="O386" s="50" t="str">
        <f>随机目标!CJ125</f>
        <v>prop,206,2</v>
      </c>
      <c r="P386" s="50">
        <f>随机目标!CK125</f>
        <v>1000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 x14ac:dyDescent="0.15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220</v>
      </c>
      <c r="G387" s="50">
        <f t="shared" si="314"/>
        <v>367</v>
      </c>
      <c r="H387" s="50" t="str">
        <f t="shared" si="314"/>
        <v>pack,10085;pack,1234;pack,401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prop,206,2;pack,1114;pack,1129;pack,1144;pack,1159</v>
      </c>
      <c r="O387" s="50" t="str">
        <f>随机目标!CJ126</f>
        <v>prop,206,2</v>
      </c>
      <c r="P387" s="50">
        <f>随机目标!CK126</f>
        <v>1000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 x14ac:dyDescent="0.15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1000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 x14ac:dyDescent="0.15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224</v>
      </c>
      <c r="G389" s="50">
        <f t="shared" si="319"/>
        <v>373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1000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 x14ac:dyDescent="0.15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1000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 x14ac:dyDescent="0.15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1000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 x14ac:dyDescent="0.15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1000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 x14ac:dyDescent="0.15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1000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 x14ac:dyDescent="0.15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1000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 x14ac:dyDescent="0.15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1000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 x14ac:dyDescent="0.15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1000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 x14ac:dyDescent="0.15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1000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 x14ac:dyDescent="0.15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1000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 x14ac:dyDescent="0.15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1000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 x14ac:dyDescent="0.15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1000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 x14ac:dyDescent="0.15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1000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 x14ac:dyDescent="0.15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1000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 x14ac:dyDescent="0.15">
      <c r="A403" s="178" t="s">
        <v>716</v>
      </c>
      <c r="B403" s="179">
        <v>1001</v>
      </c>
      <c r="C403" s="179">
        <v>1</v>
      </c>
      <c r="D403" s="179" t="str">
        <f>怪物产出!X4</f>
        <v>item,200;stage_token,1</v>
      </c>
      <c r="E403" s="179">
        <f>产出设定!$C$21</f>
        <v>75</v>
      </c>
      <c r="F403" s="179">
        <f>怪物产出!H4</f>
        <v>135</v>
      </c>
      <c r="G403" s="179">
        <f>怪物产出!I4</f>
        <v>150</v>
      </c>
      <c r="H403" s="179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5000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 x14ac:dyDescent="0.15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5000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 x14ac:dyDescent="0.15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5000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 x14ac:dyDescent="0.15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5000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 x14ac:dyDescent="0.15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2000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 x14ac:dyDescent="0.15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142</v>
      </c>
      <c r="G408" s="50">
        <f>怪物产出!I9</f>
        <v>199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2000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 x14ac:dyDescent="0.15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144</v>
      </c>
      <c r="G409" s="50">
        <f>怪物产出!I10</f>
        <v>210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2000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 x14ac:dyDescent="0.15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145</v>
      </c>
      <c r="G410" s="50">
        <f>怪物产出!I11</f>
        <v>217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prop,203,4;pack,1103;pack,1118;pack,1133;pack,1148</v>
      </c>
      <c r="O410" s="50" t="str">
        <f>随机目标!CM49</f>
        <v>prop,203,4</v>
      </c>
      <c r="P410" s="50">
        <f>随机目标!CN49</f>
        <v>2000</v>
      </c>
      <c r="Q410" s="50">
        <v>1</v>
      </c>
      <c r="R410" s="50" t="str">
        <f t="shared" si="219"/>
        <v>prop_203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 x14ac:dyDescent="0.15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147</v>
      </c>
      <c r="G411" s="50">
        <f>怪物产出!I12</f>
        <v>225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prop,203,4;pack,1103;pack,1118;pack,1133;pack,1148</v>
      </c>
      <c r="O411" s="50" t="str">
        <f>随机目标!CM50</f>
        <v>prop,203,4</v>
      </c>
      <c r="P411" s="50">
        <f>随机目标!CN50</f>
        <v>2000</v>
      </c>
      <c r="Q411" s="50">
        <v>1</v>
      </c>
      <c r="R411" s="50" t="str">
        <f t="shared" si="219"/>
        <v>prop_203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 x14ac:dyDescent="0.15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148</v>
      </c>
      <c r="G412" s="50">
        <f>怪物产出!I13</f>
        <v>232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2000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 x14ac:dyDescent="0.15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150</v>
      </c>
      <c r="G413" s="50">
        <f>怪物产出!I14</f>
        <v>240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2000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 x14ac:dyDescent="0.15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151</v>
      </c>
      <c r="G414" s="50">
        <f>怪物产出!I15</f>
        <v>247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prop,203,5;pack,1104;pack,1119;pack,1134;pack,1149</v>
      </c>
      <c r="O414" s="50" t="str">
        <f>随机目标!CM53</f>
        <v>prop,203,5</v>
      </c>
      <c r="P414" s="50">
        <f>随机目标!CN53</f>
        <v>2000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 x14ac:dyDescent="0.15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153</v>
      </c>
      <c r="G415" s="50">
        <f>怪物产出!I16</f>
        <v>255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prop,203,5;pack,1104;pack,1119;pack,1134;pack,1149</v>
      </c>
      <c r="O415" s="50" t="str">
        <f>随机目标!CM54</f>
        <v>prop,203,5</v>
      </c>
      <c r="P415" s="50">
        <f>随机目标!CN54</f>
        <v>2000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 x14ac:dyDescent="0.15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157</v>
      </c>
      <c r="G416" s="50">
        <f>怪物产出!I17</f>
        <v>262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prop,203,5;pack,1104;pack,1119;pack,1134;pack,1149</v>
      </c>
      <c r="O416" s="50" t="str">
        <f>随机目标!CM55</f>
        <v>prop,203,5</v>
      </c>
      <c r="P416" s="50">
        <f>随机目标!CN55</f>
        <v>2000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 x14ac:dyDescent="0.15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162</v>
      </c>
      <c r="G417" s="50">
        <f>怪物产出!I18</f>
        <v>270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prop,203,5;pack,1104;pack,1119;pack,1134;pack,1149</v>
      </c>
      <c r="O417" s="50" t="str">
        <f>随机目标!CM56</f>
        <v>prop,203,5</v>
      </c>
      <c r="P417" s="50">
        <f>随机目标!CN56</f>
        <v>2000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 x14ac:dyDescent="0.15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162</v>
      </c>
      <c r="G418" s="50">
        <f>怪物产出!I19</f>
        <v>270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prop,203,5;pack,1104;pack,1119;pack,1134;pack,1149</v>
      </c>
      <c r="O418" s="50" t="str">
        <f>随机目标!CM57</f>
        <v>prop,203,5</v>
      </c>
      <c r="P418" s="50">
        <f>随机目标!CN57</f>
        <v>2000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 x14ac:dyDescent="0.15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166</v>
      </c>
      <c r="G419" s="50">
        <f>怪物产出!I20</f>
        <v>277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prop,204,4;pack,1105;pack,1120;pack,1135;pack,1150</v>
      </c>
      <c r="O419" s="50" t="str">
        <f>随机目标!CM58</f>
        <v>prop,204,4</v>
      </c>
      <c r="P419" s="50">
        <f>随机目标!CN58</f>
        <v>1000</v>
      </c>
      <c r="Q419" s="50">
        <v>1</v>
      </c>
      <c r="R419" s="50" t="str">
        <f t="shared" si="219"/>
        <v>prop_204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 x14ac:dyDescent="0.15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166</v>
      </c>
      <c r="G420" s="50">
        <f>怪物产出!I21</f>
        <v>277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prop,204,4;pack,1105;pack,1120;pack,1135;pack,1150</v>
      </c>
      <c r="O420" s="50" t="str">
        <f>随机目标!CM59</f>
        <v>prop,204,4</v>
      </c>
      <c r="P420" s="50">
        <f>随机目标!CN59</f>
        <v>1000</v>
      </c>
      <c r="Q420" s="50">
        <v>1</v>
      </c>
      <c r="R420" s="50" t="str">
        <f t="shared" si="219"/>
        <v>prop_204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 x14ac:dyDescent="0.15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171</v>
      </c>
      <c r="G421" s="50">
        <f>怪物产出!I22</f>
        <v>285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prop,204,4;pack,1105;pack,1120;pack,1135;pack,1150</v>
      </c>
      <c r="O421" s="50" t="str">
        <f>随机目标!CM60</f>
        <v>prop,204,4</v>
      </c>
      <c r="P421" s="50">
        <f>随机目标!CN60</f>
        <v>1000</v>
      </c>
      <c r="Q421" s="50">
        <v>1</v>
      </c>
      <c r="R421" s="50" t="str">
        <f t="shared" si="219"/>
        <v>prop_204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 x14ac:dyDescent="0.15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171</v>
      </c>
      <c r="G422" s="50">
        <f>怪物产出!I23</f>
        <v>285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prop,204,4;pack,1105;pack,1120;pack,1135;pack,1150</v>
      </c>
      <c r="O422" s="50" t="str">
        <f>随机目标!CM61</f>
        <v>prop,204,4</v>
      </c>
      <c r="P422" s="50">
        <f>随机目标!CN61</f>
        <v>1000</v>
      </c>
      <c r="Q422" s="50">
        <v>1</v>
      </c>
      <c r="R422" s="50" t="str">
        <f t="shared" si="219"/>
        <v>prop_204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 x14ac:dyDescent="0.15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175</v>
      </c>
      <c r="G423" s="50">
        <f>怪物产出!I24</f>
        <v>292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prop,204,4;pack,1105;pack,1120;pack,1135;pack,1150</v>
      </c>
      <c r="O423" s="50" t="str">
        <f>随机目标!CM62</f>
        <v>prop,204,4</v>
      </c>
      <c r="P423" s="50">
        <f>随机目标!CN62</f>
        <v>1000</v>
      </c>
      <c r="Q423" s="50">
        <v>1</v>
      </c>
      <c r="R423" s="50" t="str">
        <f t="shared" si="219"/>
        <v>prop_204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 x14ac:dyDescent="0.15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175</v>
      </c>
      <c r="G424" s="50">
        <f>怪物产出!I25</f>
        <v>292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prop,204,4;pack,1105;pack,1120;pack,1135;pack,1150</v>
      </c>
      <c r="O424" s="50" t="str">
        <f>随机目标!CM63</f>
        <v>prop,204,4</v>
      </c>
      <c r="P424" s="50">
        <f>随机目标!CN63</f>
        <v>1000</v>
      </c>
      <c r="Q424" s="50">
        <v>1</v>
      </c>
      <c r="R424" s="50" t="str">
        <f t="shared" si="219"/>
        <v>prop_204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 x14ac:dyDescent="0.15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180</v>
      </c>
      <c r="G425" s="50">
        <f>怪物产出!I26</f>
        <v>300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prop,204,4;pack,1105;pack,1120;pack,1135;pack,1150</v>
      </c>
      <c r="O425" s="50" t="str">
        <f>随机目标!CM64</f>
        <v>prop,204,4</v>
      </c>
      <c r="P425" s="50">
        <f>随机目标!CN64</f>
        <v>1000</v>
      </c>
      <c r="Q425" s="50">
        <v>1</v>
      </c>
      <c r="R425" s="50" t="str">
        <f t="shared" si="219"/>
        <v>prop_204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 x14ac:dyDescent="0.15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184</v>
      </c>
      <c r="G426" s="50">
        <f>怪物产出!I27</f>
        <v>307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prop,204,5;pack,1106;pack,1121;pack,1136;pack,1151</v>
      </c>
      <c r="O426" s="50" t="str">
        <f>随机目标!CM65</f>
        <v>prop,204,5</v>
      </c>
      <c r="P426" s="50">
        <f>随机目标!CN65</f>
        <v>500</v>
      </c>
      <c r="Q426" s="50">
        <v>1</v>
      </c>
      <c r="R426" s="50" t="str">
        <f t="shared" si="219"/>
        <v>prop_204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 x14ac:dyDescent="0.15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189</v>
      </c>
      <c r="G427" s="50">
        <f>怪物产出!I28</f>
        <v>315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prop,204,5;pack,1106;pack,1121;pack,1136;pack,1151</v>
      </c>
      <c r="O427" s="50" t="str">
        <f>随机目标!CM66</f>
        <v>prop,204,5</v>
      </c>
      <c r="P427" s="50">
        <f>随机目标!CN66</f>
        <v>500</v>
      </c>
      <c r="Q427" s="50">
        <v>1</v>
      </c>
      <c r="R427" s="50" t="str">
        <f t="shared" si="219"/>
        <v>prop_204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 x14ac:dyDescent="0.15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193</v>
      </c>
      <c r="G428" s="50">
        <f>怪物产出!I29</f>
        <v>322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prop,204,5;pack,1106;pack,1121;pack,1136;pack,1151</v>
      </c>
      <c r="O428" s="50" t="str">
        <f>随机目标!CM67</f>
        <v>prop,204,5</v>
      </c>
      <c r="P428" s="50">
        <f>随机目标!CN67</f>
        <v>500</v>
      </c>
      <c r="Q428" s="50">
        <v>1</v>
      </c>
      <c r="R428" s="50" t="str">
        <f t="shared" si="219"/>
        <v>prop_204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 x14ac:dyDescent="0.15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193</v>
      </c>
      <c r="G429" s="50">
        <f>怪物产出!I30</f>
        <v>322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prop,204,5;pack,1106;pack,1121;pack,1136;pack,1151</v>
      </c>
      <c r="O429" s="50" t="str">
        <f>随机目标!CM68</f>
        <v>prop,204,5</v>
      </c>
      <c r="P429" s="50">
        <f>随机目标!CN68</f>
        <v>500</v>
      </c>
      <c r="Q429" s="50">
        <v>1</v>
      </c>
      <c r="R429" s="50" t="str">
        <f t="shared" si="219"/>
        <v>prop_204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 x14ac:dyDescent="0.15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198</v>
      </c>
      <c r="G430" s="50">
        <f>怪物产出!I31</f>
        <v>330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prop,204,5;pack,1106;pack,1121;pack,1136;pack,1151</v>
      </c>
      <c r="O430" s="50" t="str">
        <f>随机目标!CM69</f>
        <v>prop,204,5</v>
      </c>
      <c r="P430" s="50">
        <f>随机目标!CN69</f>
        <v>500</v>
      </c>
      <c r="Q430" s="50">
        <v>1</v>
      </c>
      <c r="R430" s="50" t="str">
        <f t="shared" si="219"/>
        <v>prop_204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 x14ac:dyDescent="0.15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198</v>
      </c>
      <c r="G431" s="50">
        <f>怪物产出!I32</f>
        <v>330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prop,204,5;pack,1106;pack,1121;pack,1136;pack,1151</v>
      </c>
      <c r="O431" s="50" t="str">
        <f>随机目标!CM70</f>
        <v>prop,204,5</v>
      </c>
      <c r="P431" s="50">
        <f>随机目标!CN70</f>
        <v>500</v>
      </c>
      <c r="Q431" s="50">
        <v>1</v>
      </c>
      <c r="R431" s="50" t="str">
        <f t="shared" si="219"/>
        <v>prop_204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 x14ac:dyDescent="0.15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204</v>
      </c>
      <c r="G432" s="50">
        <f>怪物产出!I33</f>
        <v>340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prop,205,3;pack,1107;pack,1122;pack,1137;pack,1152</v>
      </c>
      <c r="O432" s="50" t="str">
        <f>随机目标!CM71</f>
        <v>prop,205,3</v>
      </c>
      <c r="P432" s="50">
        <f>随机目标!CN71</f>
        <v>300</v>
      </c>
      <c r="Q432" s="50">
        <v>1</v>
      </c>
      <c r="R432" s="50" t="str">
        <f t="shared" si="219"/>
        <v>prop_205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 x14ac:dyDescent="0.15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204</v>
      </c>
      <c r="G433" s="50">
        <f>怪物产出!I34</f>
        <v>340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prop,205,3;pack,1107;pack,1122;pack,1137;pack,1152</v>
      </c>
      <c r="O433" s="50" t="str">
        <f>随机目标!CM72</f>
        <v>prop,205,3</v>
      </c>
      <c r="P433" s="50">
        <f>随机目标!CN72</f>
        <v>300</v>
      </c>
      <c r="Q433" s="50">
        <v>1</v>
      </c>
      <c r="R433" s="50" t="str">
        <f t="shared" si="219"/>
        <v>prop_205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 x14ac:dyDescent="0.15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210</v>
      </c>
      <c r="G434" s="50">
        <f>怪物产出!I35</f>
        <v>349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prop,205,3;pack,1107;pack,1122;pack,1137;pack,1152</v>
      </c>
      <c r="O434" s="50" t="str">
        <f>随机目标!CM73</f>
        <v>prop,205,3</v>
      </c>
      <c r="P434" s="50">
        <f>随机目标!CN73</f>
        <v>300</v>
      </c>
      <c r="Q434" s="50">
        <v>1</v>
      </c>
      <c r="R434" s="50" t="str">
        <f t="shared" si="219"/>
        <v>prop_205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 x14ac:dyDescent="0.15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210</v>
      </c>
      <c r="G435" s="50">
        <f>怪物产出!I36</f>
        <v>349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prop,205,3;pack,1107;pack,1122;pack,1137;pack,1152</v>
      </c>
      <c r="O435" s="50" t="str">
        <f>随机目标!CM74</f>
        <v>prop,205,3</v>
      </c>
      <c r="P435" s="50">
        <f>随机目标!CN74</f>
        <v>300</v>
      </c>
      <c r="Q435" s="50">
        <v>1</v>
      </c>
      <c r="R435" s="50" t="str">
        <f t="shared" si="219"/>
        <v>prop_205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 x14ac:dyDescent="0.15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216</v>
      </c>
      <c r="G436" s="50">
        <f>怪物产出!I37</f>
        <v>360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prop,205,3;pack,1107;pack,1122;pack,1137;pack,1152</v>
      </c>
      <c r="O436" s="50" t="str">
        <f>随机目标!CM75</f>
        <v>prop,205,3</v>
      </c>
      <c r="P436" s="50">
        <f>随机目标!CN75</f>
        <v>300</v>
      </c>
      <c r="Q436" s="50">
        <v>1</v>
      </c>
      <c r="R436" s="50" t="str">
        <f t="shared" si="219"/>
        <v>prop_205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 x14ac:dyDescent="0.15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216</v>
      </c>
      <c r="G437" s="50">
        <f>怪物产出!I38</f>
        <v>360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prop,205,3;pack,1107;pack,1122;pack,1137;pack,1152</v>
      </c>
      <c r="O437" s="50" t="str">
        <f>随机目标!CM76</f>
        <v>prop,205,3</v>
      </c>
      <c r="P437" s="50">
        <f>随机目标!CN76</f>
        <v>300</v>
      </c>
      <c r="Q437" s="50">
        <v>1</v>
      </c>
      <c r="R437" s="50" t="str">
        <f t="shared" si="219"/>
        <v>prop_205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 x14ac:dyDescent="0.15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222</v>
      </c>
      <c r="G438" s="50">
        <f>怪物产出!I39</f>
        <v>370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prop,205,4;pack,1108;pack,1123;pack,1138;pack,1153</v>
      </c>
      <c r="O438" s="50" t="str">
        <f>随机目标!CM77</f>
        <v>prop,205,4</v>
      </c>
      <c r="P438" s="50">
        <f>随机目标!CN77</f>
        <v>300</v>
      </c>
      <c r="Q438" s="50">
        <v>1</v>
      </c>
      <c r="R438" s="50" t="str">
        <f t="shared" si="219"/>
        <v>prop_205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 x14ac:dyDescent="0.15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222</v>
      </c>
      <c r="G439" s="50">
        <f>怪物产出!I40</f>
        <v>370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prop,205,4;pack,1108;pack,1123;pack,1138;pack,1153</v>
      </c>
      <c r="O439" s="50" t="str">
        <f>随机目标!CM78</f>
        <v>prop,205,4</v>
      </c>
      <c r="P439" s="50">
        <f>随机目标!CN78</f>
        <v>300</v>
      </c>
      <c r="Q439" s="50">
        <v>1</v>
      </c>
      <c r="R439" s="50" t="str">
        <f t="shared" si="219"/>
        <v>prop_205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 x14ac:dyDescent="0.15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228</v>
      </c>
      <c r="G440" s="50">
        <f>怪物产出!I41</f>
        <v>379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prop,205,4;pack,1108;pack,1123;pack,1138;pack,1153</v>
      </c>
      <c r="O440" s="50" t="str">
        <f>随机目标!CM79</f>
        <v>prop,205,4</v>
      </c>
      <c r="P440" s="50">
        <f>随机目标!CN79</f>
        <v>300</v>
      </c>
      <c r="Q440" s="50">
        <v>1</v>
      </c>
      <c r="R440" s="50" t="str">
        <f t="shared" si="219"/>
        <v>prop_205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 x14ac:dyDescent="0.15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228</v>
      </c>
      <c r="G441" s="50">
        <f>怪物产出!I42</f>
        <v>379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prop,205,4;pack,1108;pack,1123;pack,1138;pack,1153</v>
      </c>
      <c r="O441" s="50" t="str">
        <f>随机目标!CM80</f>
        <v>prop,205,4</v>
      </c>
      <c r="P441" s="50">
        <f>随机目标!CN80</f>
        <v>300</v>
      </c>
      <c r="Q441" s="50">
        <v>1</v>
      </c>
      <c r="R441" s="50" t="str">
        <f t="shared" si="219"/>
        <v>prop_205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 x14ac:dyDescent="0.15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228</v>
      </c>
      <c r="G442" s="50">
        <f>怪物产出!I43</f>
        <v>379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prop,205,4;pack,1108;pack,1123;pack,1138;pack,1153</v>
      </c>
      <c r="O442" s="50" t="str">
        <f>随机目标!CM81</f>
        <v>prop,205,4</v>
      </c>
      <c r="P442" s="50">
        <f>随机目标!CN81</f>
        <v>300</v>
      </c>
      <c r="Q442" s="50">
        <v>1</v>
      </c>
      <c r="R442" s="50" t="str">
        <f t="shared" si="219"/>
        <v>prop_205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 x14ac:dyDescent="0.15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234</v>
      </c>
      <c r="G443" s="50">
        <f>怪物产出!I44</f>
        <v>390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prop,205,4;pack,1108;pack,1123;pack,1138;pack,1153</v>
      </c>
      <c r="O443" s="50" t="str">
        <f>随机目标!CM82</f>
        <v>prop,205,4</v>
      </c>
      <c r="P443" s="50">
        <f>随机目标!CN82</f>
        <v>300</v>
      </c>
      <c r="Q443" s="50">
        <v>1</v>
      </c>
      <c r="R443" s="50" t="str">
        <f t="shared" si="219"/>
        <v>prop_205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 x14ac:dyDescent="0.15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240</v>
      </c>
      <c r="G444" s="50">
        <f>怪物产出!I45</f>
        <v>400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prop,205,5;pack,1109;pack,1124;pack,1139;pack,1154</v>
      </c>
      <c r="O444" s="50" t="str">
        <f>随机目标!CM83</f>
        <v>prop,205,5</v>
      </c>
      <c r="P444" s="50">
        <f>随机目标!CN83</f>
        <v>500</v>
      </c>
      <c r="Q444" s="50">
        <v>1</v>
      </c>
      <c r="R444" s="50" t="str">
        <f t="shared" si="219"/>
        <v>prop_205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 x14ac:dyDescent="0.15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246</v>
      </c>
      <c r="G445" s="50">
        <f>怪物产出!I46</f>
        <v>409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prop,205,5;pack,1109;pack,1124;pack,1139;pack,1154</v>
      </c>
      <c r="O445" s="50" t="str">
        <f>随机目标!CM84</f>
        <v>prop,205,5</v>
      </c>
      <c r="P445" s="50">
        <f>随机目标!CN84</f>
        <v>500</v>
      </c>
      <c r="Q445" s="50">
        <v>1</v>
      </c>
      <c r="R445" s="50" t="str">
        <f t="shared" si="219"/>
        <v>prop_205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 x14ac:dyDescent="0.15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246</v>
      </c>
      <c r="G446" s="50">
        <f>怪物产出!I47</f>
        <v>409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prop,205,5;pack,1109;pack,1124;pack,1139;pack,1154</v>
      </c>
      <c r="O446" s="50" t="str">
        <f>随机目标!CM85</f>
        <v>prop,205,5</v>
      </c>
      <c r="P446" s="50">
        <f>随机目标!CN85</f>
        <v>500</v>
      </c>
      <c r="Q446" s="50">
        <v>1</v>
      </c>
      <c r="R446" s="50" t="str">
        <f t="shared" si="219"/>
        <v>prop_205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 x14ac:dyDescent="0.15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252</v>
      </c>
      <c r="G447" s="50">
        <f>怪物产出!I48</f>
        <v>420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prop,205,5;pack,1109;pack,1124;pack,1139;pack,1154</v>
      </c>
      <c r="O447" s="50" t="str">
        <f>随机目标!CM86</f>
        <v>prop,205,5</v>
      </c>
      <c r="P447" s="50">
        <f>随机目标!CN86</f>
        <v>500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 x14ac:dyDescent="0.15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252</v>
      </c>
      <c r="G448" s="50">
        <f>怪物产出!I49</f>
        <v>420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prop,205,5;pack,1109;pack,1124;pack,1139;pack,1154</v>
      </c>
      <c r="O448" s="50" t="str">
        <f>随机目标!CM87</f>
        <v>prop,205,5</v>
      </c>
      <c r="P448" s="50">
        <f>随机目标!CN87</f>
        <v>500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 x14ac:dyDescent="0.15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258</v>
      </c>
      <c r="G449" s="50">
        <f>怪物产出!I50</f>
        <v>430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prop,205,5;pack,1110;pack,1125;pack,1140;pack,1155</v>
      </c>
      <c r="O449" s="50" t="str">
        <f>随机目标!CM88</f>
        <v>prop,205,5</v>
      </c>
      <c r="P449" s="50">
        <f>随机目标!CN88</f>
        <v>500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 x14ac:dyDescent="0.15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258</v>
      </c>
      <c r="G450" s="50">
        <f>怪物产出!I51</f>
        <v>430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prop,205,5;pack,1110;pack,1125;pack,1140;pack,1155</v>
      </c>
      <c r="O450" s="50" t="str">
        <f>随机目标!CM89</f>
        <v>prop,205,5</v>
      </c>
      <c r="P450" s="50">
        <f>随机目标!CN89</f>
        <v>500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 x14ac:dyDescent="0.15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264</v>
      </c>
      <c r="G451" s="50">
        <f>怪物产出!I52</f>
        <v>439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prop,205,5;pack,1110;pack,1125;pack,1140;pack,1155</v>
      </c>
      <c r="O451" s="50" t="str">
        <f>随机目标!CM90</f>
        <v>prop,205,5</v>
      </c>
      <c r="P451" s="50">
        <f>随机目标!CN90</f>
        <v>500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 x14ac:dyDescent="0.15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264</v>
      </c>
      <c r="G452" s="50">
        <f>怪物产出!I53</f>
        <v>439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prop,205,5;pack,1110;pack,1125;pack,1140;pack,1155</v>
      </c>
      <c r="O452" s="50" t="str">
        <f>随机目标!CM91</f>
        <v>prop,205,5</v>
      </c>
      <c r="P452" s="50">
        <f>随机目标!CN91</f>
        <v>500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 x14ac:dyDescent="0.15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270</v>
      </c>
      <c r="G453" s="50">
        <f>怪物产出!I54</f>
        <v>450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prop,205,5;pack,1110;pack,1125;pack,1140;pack,1155</v>
      </c>
      <c r="O453" s="50" t="str">
        <f>随机目标!CM92</f>
        <v>prop,205,5</v>
      </c>
      <c r="P453" s="50">
        <f>随机目标!CN92</f>
        <v>500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 x14ac:dyDescent="0.15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270</v>
      </c>
      <c r="G454" s="50">
        <f>怪物产出!I55</f>
        <v>450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prop,205,5;pack,1110;pack,1125;pack,1140;pack,1155</v>
      </c>
      <c r="O454" s="50" t="str">
        <f>随机目标!CM93</f>
        <v>prop,205,5</v>
      </c>
      <c r="P454" s="50">
        <f>随机目标!CN93</f>
        <v>500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 x14ac:dyDescent="0.15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270</v>
      </c>
      <c r="G455" s="50">
        <f>怪物产出!I56</f>
        <v>450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prop,205,5;pack,1110;pack,1125;pack,1140;pack,1155</v>
      </c>
      <c r="O455" s="50" t="str">
        <f>随机目标!CM94</f>
        <v>prop,205,5</v>
      </c>
      <c r="P455" s="50">
        <f>随机目标!CN94</f>
        <v>500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 x14ac:dyDescent="0.15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279</v>
      </c>
      <c r="G456" s="50">
        <f>怪物产出!I57</f>
        <v>465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prop,205,5;pack,1111;pack,1126;pack,1141;pack,1156</v>
      </c>
      <c r="O456" s="50" t="str">
        <f>随机目标!CM95</f>
        <v>prop,205,5</v>
      </c>
      <c r="P456" s="50">
        <f>随机目标!CN95</f>
        <v>500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 x14ac:dyDescent="0.15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279</v>
      </c>
      <c r="G457" s="50">
        <f>怪物产出!I58</f>
        <v>465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prop,205,5;pack,1111;pack,1126;pack,1141;pack,1156</v>
      </c>
      <c r="O457" s="50" t="str">
        <f>随机目标!CM96</f>
        <v>prop,205,5</v>
      </c>
      <c r="P457" s="50">
        <f>随机目标!CN96</f>
        <v>500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 x14ac:dyDescent="0.15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279</v>
      </c>
      <c r="G458" s="50">
        <f>怪物产出!I59</f>
        <v>465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prop,205,5;pack,1111;pack,1126;pack,1141;pack,1156</v>
      </c>
      <c r="O458" s="50" t="str">
        <f>随机目标!CM97</f>
        <v>prop,205,5</v>
      </c>
      <c r="P458" s="50">
        <f>随机目标!CN97</f>
        <v>500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 x14ac:dyDescent="0.15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288</v>
      </c>
      <c r="G459" s="50">
        <f>怪物产出!I60</f>
        <v>480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prop,205,5;pack,1111;pack,1126;pack,1141;pack,1156</v>
      </c>
      <c r="O459" s="50" t="str">
        <f>随机目标!CM98</f>
        <v>prop,205,5</v>
      </c>
      <c r="P459" s="50">
        <f>随机目标!CN98</f>
        <v>500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 x14ac:dyDescent="0.15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288</v>
      </c>
      <c r="G460" s="50">
        <f>怪物产出!I61</f>
        <v>480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prop,205,5;pack,1111;pack,1126;pack,1141;pack,1156</v>
      </c>
      <c r="O460" s="50" t="str">
        <f>随机目标!CM99</f>
        <v>prop,205,5</v>
      </c>
      <c r="P460" s="50">
        <f>随机目标!CN99</f>
        <v>500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 x14ac:dyDescent="0.15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288</v>
      </c>
      <c r="G461" s="50">
        <f>怪物产出!I62</f>
        <v>480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prop,205,5;pack,1111;pack,1126;pack,1141;pack,1156</v>
      </c>
      <c r="O461" s="50" t="str">
        <f>随机目标!CM100</f>
        <v>prop,205,5</v>
      </c>
      <c r="P461" s="50">
        <f>随机目标!CN100</f>
        <v>500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 x14ac:dyDescent="0.15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292</v>
      </c>
      <c r="G462" s="50">
        <f>怪物产出!I63</f>
        <v>487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prop,205,5;pack,1112;pack,1127;pack,1142;pack,1157</v>
      </c>
      <c r="O462" s="50" t="str">
        <f>随机目标!CM101</f>
        <v>prop,205,5</v>
      </c>
      <c r="P462" s="50">
        <f>随机目标!CN101</f>
        <v>500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 x14ac:dyDescent="0.15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292</v>
      </c>
      <c r="G463" s="50">
        <f>怪物产出!I64</f>
        <v>487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prop,205,5;pack,1112;pack,1127;pack,1142;pack,1157</v>
      </c>
      <c r="O463" s="50" t="str">
        <f>随机目标!CM102</f>
        <v>prop,205,5</v>
      </c>
      <c r="P463" s="50">
        <f>随机目标!CN102</f>
        <v>500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 x14ac:dyDescent="0.15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292</v>
      </c>
      <c r="G464" s="50">
        <f>怪物产出!I65</f>
        <v>487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prop,205,5;pack,1112;pack,1127;pack,1142;pack,1157</v>
      </c>
      <c r="O464" s="50" t="str">
        <f>随机目标!CM103</f>
        <v>prop,205,5</v>
      </c>
      <c r="P464" s="50">
        <f>随机目标!CN103</f>
        <v>500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 x14ac:dyDescent="0.15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297</v>
      </c>
      <c r="G465" s="50">
        <f>怪物产出!I66</f>
        <v>495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prop,205,5;pack,1112;pack,1127;pack,1142;pack,1157</v>
      </c>
      <c r="O465" s="50" t="str">
        <f>随机目标!CM104</f>
        <v>prop,205,5</v>
      </c>
      <c r="P465" s="50">
        <f>随机目标!CN104</f>
        <v>500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 x14ac:dyDescent="0.15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297</v>
      </c>
      <c r="G466" s="50">
        <f>怪物产出!I67</f>
        <v>495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prop,205,5;pack,1112;pack,1127;pack,1142;pack,1157</v>
      </c>
      <c r="O466" s="50" t="str">
        <f>随机目标!CM105</f>
        <v>prop,205,5</v>
      </c>
      <c r="P466" s="50">
        <f>随机目标!CN105</f>
        <v>500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 x14ac:dyDescent="0.15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297</v>
      </c>
      <c r="G467" s="50">
        <f>怪物产出!I68</f>
        <v>495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prop,205,5;pack,1112;pack,1127;pack,1142;pack,1157</v>
      </c>
      <c r="O467" s="50" t="str">
        <f>随机目标!CM106</f>
        <v>prop,205,5</v>
      </c>
      <c r="P467" s="50">
        <f>随机目标!CN106</f>
        <v>500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 x14ac:dyDescent="0.15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301</v>
      </c>
      <c r="G468" s="50">
        <f>怪物产出!I69</f>
        <v>502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prop,205,5;pack,1112;pack,1127;pack,1142;pack,1157</v>
      </c>
      <c r="O468" s="50" t="str">
        <f>随机目标!CM107</f>
        <v>prop,205,5</v>
      </c>
      <c r="P468" s="50">
        <f>随机目标!CN107</f>
        <v>500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 x14ac:dyDescent="0.15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301</v>
      </c>
      <c r="G469" s="50">
        <f>怪物产出!I70</f>
        <v>502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prop,205,5;pack,1112;pack,1127;pack,1142;pack,1157</v>
      </c>
      <c r="O469" s="50" t="str">
        <f>随机目标!CM108</f>
        <v>prop,205,5</v>
      </c>
      <c r="P469" s="50">
        <f>随机目标!CN108</f>
        <v>500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 x14ac:dyDescent="0.15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301</v>
      </c>
      <c r="G470" s="50">
        <f>怪物产出!I71</f>
        <v>502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prop,205,5;pack,1112;pack,1127;pack,1142;pack,1157</v>
      </c>
      <c r="O470" s="50" t="str">
        <f>随机目标!CM109</f>
        <v>prop,205,5</v>
      </c>
      <c r="P470" s="50">
        <f>随机目标!CN109</f>
        <v>500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 x14ac:dyDescent="0.15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306</v>
      </c>
      <c r="G471" s="50">
        <f>怪物产出!I72</f>
        <v>510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prop,205,5;pack,1112;pack,1127;pack,1142;pack,1157</v>
      </c>
      <c r="O471" s="50" t="str">
        <f>随机目标!CM110</f>
        <v>prop,205,5</v>
      </c>
      <c r="P471" s="50">
        <f>随机目标!CN110</f>
        <v>500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 x14ac:dyDescent="0.15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306</v>
      </c>
      <c r="G472" s="50">
        <f>怪物产出!I73</f>
        <v>510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 x14ac:dyDescent="0.15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306</v>
      </c>
      <c r="G473" s="50">
        <f>怪物产出!I74</f>
        <v>510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 x14ac:dyDescent="0.15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310</v>
      </c>
      <c r="G474" s="50">
        <f>怪物产出!I75</f>
        <v>517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prop,205,5;pack,1113;pack,1128;pack,1143;pack,1158</v>
      </c>
      <c r="O474" s="50" t="str">
        <f>随机目标!CM113</f>
        <v>prop,205,5</v>
      </c>
      <c r="P474" s="50">
        <f>随机目标!CN113</f>
        <v>500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 x14ac:dyDescent="0.15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310</v>
      </c>
      <c r="G475" s="50">
        <f>怪物产出!I76</f>
        <v>517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prop,205,5;pack,1113;pack,1128;pack,1143;pack,1158</v>
      </c>
      <c r="O475" s="50" t="str">
        <f>随机目标!CM114</f>
        <v>prop,205,5</v>
      </c>
      <c r="P475" s="50">
        <f>随机目标!CN114</f>
        <v>500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 x14ac:dyDescent="0.15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310</v>
      </c>
      <c r="G476" s="50">
        <f>怪物产出!I77</f>
        <v>517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prop,205,5;pack,1113;pack,1128;pack,1143;pack,1158</v>
      </c>
      <c r="O476" s="50" t="str">
        <f>随机目标!CM115</f>
        <v>prop,205,5</v>
      </c>
      <c r="P476" s="50">
        <f>随机目标!CN115</f>
        <v>500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 x14ac:dyDescent="0.15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315</v>
      </c>
      <c r="G477" s="50">
        <f>怪物产出!I78</f>
        <v>525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prop,205,5;pack,1113;pack,1128;pack,1143;pack,1158</v>
      </c>
      <c r="O477" s="50" t="str">
        <f>随机目标!CM116</f>
        <v>prop,205,5</v>
      </c>
      <c r="P477" s="50">
        <f>随机目标!CN116</f>
        <v>500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 x14ac:dyDescent="0.15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315</v>
      </c>
      <c r="G478" s="50">
        <f>怪物产出!I79</f>
        <v>525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prop,205,5;pack,1113;pack,1128;pack,1143;pack,1158</v>
      </c>
      <c r="O478" s="50" t="str">
        <f>随机目标!CM117</f>
        <v>prop,205,5</v>
      </c>
      <c r="P478" s="50">
        <f>随机目标!CN117</f>
        <v>500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 x14ac:dyDescent="0.15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315</v>
      </c>
      <c r="G479" s="50">
        <f>怪物产出!I80</f>
        <v>525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prop,205,5;pack,1113;pack,1128;pack,1143;pack,1158</v>
      </c>
      <c r="O479" s="50" t="str">
        <f>随机目标!CM118</f>
        <v>prop,205,5</v>
      </c>
      <c r="P479" s="50">
        <f>随机目标!CN118</f>
        <v>500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 x14ac:dyDescent="0.15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319</v>
      </c>
      <c r="G480" s="50">
        <f>怪物产出!I81</f>
        <v>532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 x14ac:dyDescent="0.15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319</v>
      </c>
      <c r="G481" s="50">
        <f>怪物产出!I82</f>
        <v>532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 x14ac:dyDescent="0.15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319</v>
      </c>
      <c r="G482" s="50">
        <f>怪物产出!I83</f>
        <v>532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 x14ac:dyDescent="0.15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324</v>
      </c>
      <c r="G483" s="50">
        <f>怪物产出!I84</f>
        <v>540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 x14ac:dyDescent="0.15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324</v>
      </c>
      <c r="G484" s="50">
        <f>怪物产出!I85</f>
        <v>540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 x14ac:dyDescent="0.15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324</v>
      </c>
      <c r="G485" s="50">
        <f>怪物产出!I86</f>
        <v>540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 x14ac:dyDescent="0.15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330</v>
      </c>
      <c r="G486" s="50">
        <f>怪物产出!I87</f>
        <v>550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prop,205,5;pack,1114;pack,1129;pack,1144;pack,1159</v>
      </c>
      <c r="O486" s="50" t="str">
        <f>随机目标!CM125</f>
        <v>prop,205,5</v>
      </c>
      <c r="P486" s="50">
        <f>随机目标!CN125</f>
        <v>500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 x14ac:dyDescent="0.15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330</v>
      </c>
      <c r="G487" s="50">
        <f>怪物产出!I88</f>
        <v>550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prop,205,5;pack,1114;pack,1129;pack,1144;pack,1159</v>
      </c>
      <c r="O487" s="50" t="str">
        <f>随机目标!CM126</f>
        <v>prop,205,5</v>
      </c>
      <c r="P487" s="50">
        <f>随机目标!CN126</f>
        <v>500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 x14ac:dyDescent="0.15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 x14ac:dyDescent="0.15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336</v>
      </c>
      <c r="G489" s="50">
        <f>怪物产出!I90</f>
        <v>559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 x14ac:dyDescent="0.15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 x14ac:dyDescent="0.15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 x14ac:dyDescent="0.15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 x14ac:dyDescent="0.15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 x14ac:dyDescent="0.15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 x14ac:dyDescent="0.15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 x14ac:dyDescent="0.15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 x14ac:dyDescent="0.15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 x14ac:dyDescent="0.15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 x14ac:dyDescent="0.15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 x14ac:dyDescent="0.15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 x14ac:dyDescent="0.15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 x14ac:dyDescent="0.15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 x14ac:dyDescent="0.15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 x14ac:dyDescent="0.15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 x14ac:dyDescent="0.15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 x14ac:dyDescent="0.15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 x14ac:dyDescent="0.15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125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 x14ac:dyDescent="0.15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142</v>
      </c>
      <c r="G508" s="50">
        <f t="shared" si="344"/>
        <v>199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125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 x14ac:dyDescent="0.15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144</v>
      </c>
      <c r="G509" s="50">
        <f t="shared" si="345"/>
        <v>210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125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 x14ac:dyDescent="0.15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145</v>
      </c>
      <c r="G510" s="50">
        <f t="shared" si="346"/>
        <v>217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prop,207,2;pack,1103;pack,1118;pack,1133;pack,1148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500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prop,202,1|80;prop,203,1|20</v>
      </c>
    </row>
    <row r="511" spans="1:36" x14ac:dyDescent="0.15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147</v>
      </c>
      <c r="G511" s="50">
        <f t="shared" si="347"/>
        <v>225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prop,207,2;pack,1103;pack,1118;pack,1133;pack,1148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500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prop,202,1|80;prop,203,1|20</v>
      </c>
    </row>
    <row r="512" spans="1:36" x14ac:dyDescent="0.15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148</v>
      </c>
      <c r="G512" s="50">
        <f t="shared" si="348"/>
        <v>232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500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 x14ac:dyDescent="0.15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150</v>
      </c>
      <c r="G513" s="50">
        <f t="shared" si="349"/>
        <v>240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500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 x14ac:dyDescent="0.15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151</v>
      </c>
      <c r="G514" s="50">
        <f t="shared" si="350"/>
        <v>247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prop,207,2;pack,1104;pack,1119;pack,1134;pack,1149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125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 x14ac:dyDescent="0.15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153</v>
      </c>
      <c r="G515" s="50">
        <f t="shared" si="351"/>
        <v>255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prop,207,2;pack,1104;pack,1119;pack,1134;pack,1149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125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 x14ac:dyDescent="0.15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157</v>
      </c>
      <c r="G516" s="50">
        <f t="shared" si="352"/>
        <v>262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prop,207,2;pack,1104;pack,1119;pack,1134;pack,1149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125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 x14ac:dyDescent="0.15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162</v>
      </c>
      <c r="G517" s="50">
        <f t="shared" si="356"/>
        <v>270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prop,207,2;pack,1104;pack,1119;pack,1134;pack,1149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125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 x14ac:dyDescent="0.15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162</v>
      </c>
      <c r="G518" s="50">
        <f t="shared" si="357"/>
        <v>270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prop,207,2;pack,1104;pack,1119;pack,1134;pack,1149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125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 x14ac:dyDescent="0.15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166</v>
      </c>
      <c r="G519" s="50">
        <f t="shared" si="358"/>
        <v>277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prop,207,2;pack,1105;pack,1120;pack,1135;pack,1150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125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prop,202,2|50;prop,203,1|45;prop,204,1|5</v>
      </c>
    </row>
    <row r="520" spans="1:36" x14ac:dyDescent="0.15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166</v>
      </c>
      <c r="G520" s="50">
        <f t="shared" si="359"/>
        <v>277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prop,207,2;pack,1105;pack,1120;pack,1135;pack,1150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125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prop,202,2|50;prop,203,1|45;prop,204,1|5</v>
      </c>
    </row>
    <row r="521" spans="1:36" x14ac:dyDescent="0.15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171</v>
      </c>
      <c r="G521" s="50">
        <f t="shared" si="360"/>
        <v>285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prop,207,2;pack,1105;pack,1120;pack,1135;pack,1150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125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prop,202,2|50;prop,203,1|45;prop,204,1|5</v>
      </c>
    </row>
    <row r="522" spans="1:36" x14ac:dyDescent="0.15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171</v>
      </c>
      <c r="G522" s="50">
        <f t="shared" si="361"/>
        <v>285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prop,207,2;pack,1105;pack,1120;pack,1135;pack,1150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125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prop,202,2|50;prop,203,1|45;prop,204,1|5</v>
      </c>
    </row>
    <row r="523" spans="1:36" x14ac:dyDescent="0.15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175</v>
      </c>
      <c r="G523" s="50">
        <f t="shared" si="362"/>
        <v>292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prop,207,2;pack,1105;pack,1120;pack,1135;pack,1150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125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prop,202,2|50;prop,203,1|45;prop,204,1|5</v>
      </c>
    </row>
    <row r="524" spans="1:36" x14ac:dyDescent="0.15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175</v>
      </c>
      <c r="G524" s="50">
        <f t="shared" si="363"/>
        <v>292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prop,207,2;pack,1105;pack,1120;pack,1135;pack,1150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125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prop,202,2|50;prop,203,1|45;prop,204,1|5</v>
      </c>
    </row>
    <row r="525" spans="1:36" x14ac:dyDescent="0.15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180</v>
      </c>
      <c r="G525" s="50">
        <f t="shared" si="364"/>
        <v>300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prop,207,2;pack,1105;pack,1120;pack,1135;pack,1150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125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prop,202,2|50;prop,203,1|45;prop,204,1|5</v>
      </c>
    </row>
    <row r="526" spans="1:36" x14ac:dyDescent="0.15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184</v>
      </c>
      <c r="G526" s="50">
        <f t="shared" si="365"/>
        <v>307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prop,207,2;pack,1106;pack,1121;pack,1136;pack,1151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125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prop,202,2|50;prop,203,1|45;prop,204,1|5</v>
      </c>
    </row>
    <row r="527" spans="1:36" x14ac:dyDescent="0.15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189</v>
      </c>
      <c r="G527" s="50">
        <f t="shared" si="366"/>
        <v>315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prop,207,2;pack,1106;pack,1121;pack,1136;pack,1151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125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prop,202,2|50;prop,203,1|45;prop,204,1|5</v>
      </c>
    </row>
    <row r="528" spans="1:36" x14ac:dyDescent="0.15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193</v>
      </c>
      <c r="G528" s="50">
        <f t="shared" si="367"/>
        <v>322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prop,207,2;pack,1106;pack,1121;pack,1136;pack,1151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125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prop,202,2|50;prop,203,1|45;prop,204,1|5</v>
      </c>
    </row>
    <row r="529" spans="1:36" x14ac:dyDescent="0.15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193</v>
      </c>
      <c r="G529" s="50">
        <f t="shared" si="368"/>
        <v>322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prop,207,2;pack,1106;pack,1121;pack,1136;pack,1151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125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prop,202,2|50;prop,203,1|45;prop,204,1|5</v>
      </c>
    </row>
    <row r="530" spans="1:36" x14ac:dyDescent="0.15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198</v>
      </c>
      <c r="G530" s="50">
        <f t="shared" si="369"/>
        <v>330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prop,207,2;pack,1106;pack,1121;pack,1136;pack,1151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125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prop,202,2|50;prop,203,1|45;prop,204,1|5</v>
      </c>
    </row>
    <row r="531" spans="1:36" x14ac:dyDescent="0.15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198</v>
      </c>
      <c r="G531" s="50">
        <f t="shared" si="370"/>
        <v>330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prop,207,2;pack,1106;pack,1121;pack,1136;pack,1151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125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prop,202,2|50;prop,203,1|45;prop,204,1|5</v>
      </c>
    </row>
    <row r="532" spans="1:36" x14ac:dyDescent="0.15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204</v>
      </c>
      <c r="G532" s="50">
        <f t="shared" si="371"/>
        <v>340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prop,207,2;pack,1107;pack,1122;pack,1137;pack,1152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0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prop,202,2|25;prop,203,2|45;prop,204,1|15;prop,205,1|5</v>
      </c>
    </row>
    <row r="533" spans="1:36" x14ac:dyDescent="0.15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204</v>
      </c>
      <c r="G533" s="50">
        <f t="shared" si="372"/>
        <v>340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prop,207,2;pack,1107;pack,1122;pack,1137;pack,1152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0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prop,202,2|25;prop,203,2|45;prop,204,1|15;prop,205,1|5</v>
      </c>
    </row>
    <row r="534" spans="1:36" x14ac:dyDescent="0.15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210</v>
      </c>
      <c r="G534" s="50">
        <f t="shared" si="373"/>
        <v>349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prop,207,2;pack,1107;pack,1122;pack,1137;pack,1152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0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prop,202,2|25;prop,203,2|45;prop,204,1|15;prop,205,1|5</v>
      </c>
    </row>
    <row r="535" spans="1:36" x14ac:dyDescent="0.15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210</v>
      </c>
      <c r="G535" s="50">
        <f t="shared" si="374"/>
        <v>349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prop,207,2;pack,1107;pack,1122;pack,1137;pack,1152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0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prop,202,2|25;prop,203,2|45;prop,204,1|15;prop,205,1|5</v>
      </c>
    </row>
    <row r="536" spans="1:36" x14ac:dyDescent="0.15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216</v>
      </c>
      <c r="G536" s="50">
        <f t="shared" si="375"/>
        <v>360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prop,207,2;pack,1107;pack,1122;pack,1137;pack,1152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0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prop,202,2|25;prop,203,2|45;prop,204,1|15;prop,205,1|5</v>
      </c>
    </row>
    <row r="537" spans="1:36" x14ac:dyDescent="0.15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216</v>
      </c>
      <c r="G537" s="50">
        <f t="shared" si="376"/>
        <v>360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prop,207,2;pack,1107;pack,1122;pack,1137;pack,1152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0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prop,202,2|25;prop,203,2|45;prop,204,1|15;prop,205,1|5</v>
      </c>
    </row>
    <row r="538" spans="1:36" x14ac:dyDescent="0.15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222</v>
      </c>
      <c r="G538" s="50">
        <f t="shared" si="377"/>
        <v>370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prop,207,2;pack,1108;pack,1123;pack,1138;pack,1153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0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prop,202,2|25;prop,203,2|45;prop,204,1|15;prop,205,1|5</v>
      </c>
    </row>
    <row r="539" spans="1:36" x14ac:dyDescent="0.15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222</v>
      </c>
      <c r="G539" s="50">
        <f t="shared" si="378"/>
        <v>370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prop,207,2;pack,1108;pack,1123;pack,1138;pack,1153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0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prop,202,2|25;prop,203,2|45;prop,204,1|15;prop,205,1|5</v>
      </c>
    </row>
    <row r="540" spans="1:36" x14ac:dyDescent="0.15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228</v>
      </c>
      <c r="G540" s="50">
        <f t="shared" si="379"/>
        <v>379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prop,207,2;pack,1108;pack,1123;pack,1138;pack,1153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0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prop,202,2|25;prop,203,2|45;prop,204,1|15;prop,205,1|5</v>
      </c>
    </row>
    <row r="541" spans="1:36" x14ac:dyDescent="0.15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228</v>
      </c>
      <c r="G541" s="50">
        <f t="shared" si="380"/>
        <v>379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prop,207,2;pack,1108;pack,1123;pack,1138;pack,1153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0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prop,202,2|25;prop,203,2|45;prop,204,1|15;prop,205,1|5</v>
      </c>
    </row>
    <row r="542" spans="1:36" x14ac:dyDescent="0.15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228</v>
      </c>
      <c r="G542" s="50">
        <f t="shared" si="381"/>
        <v>379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prop,207,2;pack,1108;pack,1123;pack,1138;pack,1153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0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prop,202,2|25;prop,203,2|45;prop,204,1|15;prop,205,1|5</v>
      </c>
    </row>
    <row r="543" spans="1:36" x14ac:dyDescent="0.15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234</v>
      </c>
      <c r="G543" s="50">
        <f t="shared" si="382"/>
        <v>390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prop,207,2;pack,1108;pack,1123;pack,1138;pack,1153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0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0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prop,202,2|25;prop,203,2|45;prop,204,1|15;prop,205,1|5</v>
      </c>
    </row>
    <row r="544" spans="1:36" x14ac:dyDescent="0.15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240</v>
      </c>
      <c r="G544" s="50">
        <f t="shared" si="383"/>
        <v>400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prop,207,2;pack,1109;pack,1124;pack,1139;pack,1154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0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0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prop,202,2|20;prop,203,2|35;prop,204,1|30;prop,205,1|10;prop,206,1|5</v>
      </c>
    </row>
    <row r="545" spans="1:36" x14ac:dyDescent="0.15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246</v>
      </c>
      <c r="G545" s="50">
        <f t="shared" si="384"/>
        <v>409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prop,207,2;pack,1109;pack,1124;pack,1139;pack,1154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0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0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prop,202,2|20;prop,203,2|35;prop,204,1|30;prop,205,1|10;prop,206,1|5</v>
      </c>
    </row>
    <row r="546" spans="1:36" x14ac:dyDescent="0.15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246</v>
      </c>
      <c r="G546" s="50">
        <f t="shared" si="385"/>
        <v>409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prop,207,2;pack,1109;pack,1124;pack,1139;pack,1154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0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0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prop,202,2|20;prop,203,2|35;prop,204,1|30;prop,205,1|10;prop,206,1|5</v>
      </c>
    </row>
    <row r="547" spans="1:36" x14ac:dyDescent="0.15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252</v>
      </c>
      <c r="G547" s="50">
        <f t="shared" si="386"/>
        <v>420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prop,207,2;pack,1109;pack,1124;pack,1139;pack,1154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0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prop,202,2|20;prop,203,2|35;prop,204,1|30;prop,205,1|10;prop,206,1|5</v>
      </c>
    </row>
    <row r="548" spans="1:36" x14ac:dyDescent="0.15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252</v>
      </c>
      <c r="G548" s="50">
        <f t="shared" si="387"/>
        <v>420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prop,207,2;pack,1109;pack,1124;pack,1139;pack,1154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0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prop,202,2|20;prop,203,2|35;prop,204,1|30;prop,205,1|10;prop,206,1|5</v>
      </c>
    </row>
    <row r="549" spans="1:36" x14ac:dyDescent="0.15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258</v>
      </c>
      <c r="G549" s="50">
        <f t="shared" si="388"/>
        <v>430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prop,207,2;pack,1110;pack,1125;pack,1140;pack,1155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0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prop,202,2|20;prop,203,2|35;prop,204,1|30;prop,205,1|10;prop,206,1|5</v>
      </c>
    </row>
    <row r="550" spans="1:36" x14ac:dyDescent="0.15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258</v>
      </c>
      <c r="G550" s="50">
        <f t="shared" si="389"/>
        <v>430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prop,207,2;pack,1110;pack,1125;pack,1140;pack,1155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0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prop,202,2|20;prop,203,2|35;prop,204,1|30;prop,205,1|10;prop,206,1|5</v>
      </c>
    </row>
    <row r="551" spans="1:36" x14ac:dyDescent="0.15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264</v>
      </c>
      <c r="G551" s="50">
        <f t="shared" si="390"/>
        <v>439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prop,207,2;pack,1110;pack,1125;pack,1140;pack,1155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0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prop,202,2|20;prop,203,2|35;prop,204,1|30;prop,205,1|10;prop,206,1|5</v>
      </c>
    </row>
    <row r="552" spans="1:36" x14ac:dyDescent="0.15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264</v>
      </c>
      <c r="G552" s="50">
        <f t="shared" si="391"/>
        <v>439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prop,207,2;pack,1110;pack,1125;pack,1140;pack,1155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0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0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prop,202,2|20;prop,203,2|35;prop,204,1|30;prop,205,1|10;prop,206,1|5</v>
      </c>
    </row>
    <row r="553" spans="1:36" x14ac:dyDescent="0.15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270</v>
      </c>
      <c r="G553" s="50">
        <f t="shared" si="392"/>
        <v>450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prop,207,2;pack,1110;pack,1125;pack,1140;pack,1155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0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0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prop,202,2|20;prop,203,2|35;prop,204,1|30;prop,205,1|10;prop,206,1|5</v>
      </c>
    </row>
    <row r="554" spans="1:36" x14ac:dyDescent="0.15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270</v>
      </c>
      <c r="G554" s="50">
        <f t="shared" si="393"/>
        <v>450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prop,207,2;pack,1110;pack,1125;pack,1140;pack,1155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0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0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prop,202,2|20;prop,203,2|35;prop,204,1|30;prop,205,1|10;prop,206,1|5</v>
      </c>
    </row>
    <row r="555" spans="1:36" x14ac:dyDescent="0.15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270</v>
      </c>
      <c r="G555" s="50">
        <f t="shared" si="394"/>
        <v>450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prop,207,2;pack,1110;pack,1125;pack,1140;pack,1155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0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0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prop,202,2|20;prop,203,2|35;prop,204,1|30;prop,205,1|10;prop,206,1|5</v>
      </c>
    </row>
    <row r="556" spans="1:36" x14ac:dyDescent="0.15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279</v>
      </c>
      <c r="G556" s="50">
        <f t="shared" si="395"/>
        <v>465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prop,207,2;pack,1111;pack,1126;pack,1141;pack,1156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0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 x14ac:dyDescent="0.15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279</v>
      </c>
      <c r="G557" s="50">
        <f t="shared" si="396"/>
        <v>465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prop,207,2;pack,1111;pack,1126;pack,1141;pack,1156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0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 x14ac:dyDescent="0.15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279</v>
      </c>
      <c r="G558" s="50">
        <f t="shared" si="397"/>
        <v>465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prop,207,2;pack,1111;pack,1126;pack,1141;pack,1156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0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 x14ac:dyDescent="0.15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288</v>
      </c>
      <c r="G559" s="50">
        <f t="shared" si="398"/>
        <v>480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prop,207,2;pack,1111;pack,1126;pack,1141;pack,1156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0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 x14ac:dyDescent="0.15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288</v>
      </c>
      <c r="G560" s="50">
        <f t="shared" si="399"/>
        <v>480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prop,207,2;pack,1111;pack,1126;pack,1141;pack,1156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0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 x14ac:dyDescent="0.15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288</v>
      </c>
      <c r="G561" s="50">
        <f t="shared" si="403"/>
        <v>480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prop,207,2;pack,1111;pack,1126;pack,1141;pack,1156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0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0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 x14ac:dyDescent="0.15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292</v>
      </c>
      <c r="G562" s="50">
        <f t="shared" si="404"/>
        <v>487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prop,207,2;pack,1112;pack,1127;pack,1142;pack,1157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0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0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 x14ac:dyDescent="0.15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292</v>
      </c>
      <c r="G563" s="50">
        <f t="shared" si="405"/>
        <v>487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prop,207,2;pack,1112;pack,1127;pack,1142;pack,1157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0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0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 x14ac:dyDescent="0.15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292</v>
      </c>
      <c r="G564" s="50">
        <f t="shared" si="406"/>
        <v>487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prop,207,2;pack,1112;pack,1127;pack,1142;pack,1157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0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0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 x14ac:dyDescent="0.15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297</v>
      </c>
      <c r="G565" s="50">
        <f t="shared" si="407"/>
        <v>495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prop,207,2;pack,1112;pack,1127;pack,1142;pack,1157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0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0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 x14ac:dyDescent="0.15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297</v>
      </c>
      <c r="G566" s="50">
        <f t="shared" si="408"/>
        <v>495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prop,207,2;pack,1112;pack,1127;pack,1142;pack,1157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0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0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 x14ac:dyDescent="0.15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297</v>
      </c>
      <c r="G567" s="50">
        <f t="shared" si="409"/>
        <v>495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prop,207,2;pack,1112;pack,1127;pack,1142;pack,1157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0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0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 x14ac:dyDescent="0.15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301</v>
      </c>
      <c r="G568" s="50">
        <f t="shared" si="410"/>
        <v>502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prop,207,2;pack,1112;pack,1127;pack,1142;pack,1157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0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 x14ac:dyDescent="0.15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301</v>
      </c>
      <c r="G569" s="50">
        <f t="shared" si="411"/>
        <v>502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prop,207,2;pack,1112;pack,1127;pack,1142;pack,1157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0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 x14ac:dyDescent="0.15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301</v>
      </c>
      <c r="G570" s="50">
        <f t="shared" si="412"/>
        <v>502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prop,207,2;pack,1112;pack,1127;pack,1142;pack,1157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0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 x14ac:dyDescent="0.15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306</v>
      </c>
      <c r="G571" s="50">
        <f t="shared" si="413"/>
        <v>510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prop,207,2;pack,1112;pack,1127;pack,1142;pack,1157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0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 x14ac:dyDescent="0.15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306</v>
      </c>
      <c r="G572" s="50">
        <f t="shared" si="414"/>
        <v>510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0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 x14ac:dyDescent="0.15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306</v>
      </c>
      <c r="G573" s="50">
        <f t="shared" si="415"/>
        <v>510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0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 x14ac:dyDescent="0.15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310</v>
      </c>
      <c r="G574" s="50">
        <f t="shared" si="416"/>
        <v>517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prop,207,2;pack,1113;pack,1128;pack,1143;pack,1158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0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 x14ac:dyDescent="0.15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310</v>
      </c>
      <c r="G575" s="50">
        <f t="shared" si="417"/>
        <v>517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prop,207,2;pack,1113;pack,1128;pack,1143;pack,1158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0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 x14ac:dyDescent="0.15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310</v>
      </c>
      <c r="G576" s="50">
        <f t="shared" si="418"/>
        <v>517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prop,207,2;pack,1113;pack,1128;pack,1143;pack,1158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0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 x14ac:dyDescent="0.15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315</v>
      </c>
      <c r="G577" s="50">
        <f t="shared" si="419"/>
        <v>525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prop,207,2;pack,1113;pack,1128;pack,1143;pack,1158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0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 x14ac:dyDescent="0.15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315</v>
      </c>
      <c r="G578" s="50">
        <f t="shared" si="420"/>
        <v>525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prop,207,2;pack,1113;pack,1128;pack,1143;pack,1158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0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 x14ac:dyDescent="0.15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315</v>
      </c>
      <c r="G579" s="50">
        <f t="shared" si="421"/>
        <v>525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prop,207,2;pack,1113;pack,1128;pack,1143;pack,1158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0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 x14ac:dyDescent="0.15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319</v>
      </c>
      <c r="G580" s="50">
        <f t="shared" si="422"/>
        <v>532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0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 x14ac:dyDescent="0.15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319</v>
      </c>
      <c r="G581" s="50">
        <f t="shared" si="426"/>
        <v>532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0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 x14ac:dyDescent="0.15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319</v>
      </c>
      <c r="G582" s="50">
        <f t="shared" si="427"/>
        <v>532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0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 x14ac:dyDescent="0.15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324</v>
      </c>
      <c r="G583" s="50">
        <f t="shared" si="428"/>
        <v>540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0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 x14ac:dyDescent="0.15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324</v>
      </c>
      <c r="G584" s="50">
        <f t="shared" si="429"/>
        <v>540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0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 x14ac:dyDescent="0.15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324</v>
      </c>
      <c r="G585" s="50">
        <f t="shared" si="430"/>
        <v>540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0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 x14ac:dyDescent="0.15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330</v>
      </c>
      <c r="G586" s="50">
        <f t="shared" si="431"/>
        <v>550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prop,207,2;pack,1114;pack,1129;pack,1144;pack,1159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0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 x14ac:dyDescent="0.15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330</v>
      </c>
      <c r="G587" s="50">
        <f t="shared" si="432"/>
        <v>550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prop,207,2;pack,1114;pack,1129;pack,1144;pack,1159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0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 x14ac:dyDescent="0.15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0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 x14ac:dyDescent="0.15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336</v>
      </c>
      <c r="G589" s="50">
        <f t="shared" si="434"/>
        <v>559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0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 x14ac:dyDescent="0.15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0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 x14ac:dyDescent="0.15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0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 x14ac:dyDescent="0.15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0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 x14ac:dyDescent="0.15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0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 x14ac:dyDescent="0.15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0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 x14ac:dyDescent="0.15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0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 x14ac:dyDescent="0.15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0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 x14ac:dyDescent="0.15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0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 x14ac:dyDescent="0.15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0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 x14ac:dyDescent="0.15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0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 x14ac:dyDescent="0.15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0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 x14ac:dyDescent="0.15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0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 x14ac:dyDescent="0.15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0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 x14ac:dyDescent="0.15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 x14ac:dyDescent="0.15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 x14ac:dyDescent="0.15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 x14ac:dyDescent="0.15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 x14ac:dyDescent="0.15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 x14ac:dyDescent="0.15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142</v>
      </c>
      <c r="G608" s="50">
        <f t="shared" si="453"/>
        <v>199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 x14ac:dyDescent="0.15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144</v>
      </c>
      <c r="G609" s="50">
        <f t="shared" si="454"/>
        <v>210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 x14ac:dyDescent="0.15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145</v>
      </c>
      <c r="G610" s="50">
        <f t="shared" si="455"/>
        <v>217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prop,211,1;pack,1103;pack,1118;pack,1133;pack,1148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 x14ac:dyDescent="0.15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147</v>
      </c>
      <c r="G611" s="50">
        <f t="shared" si="456"/>
        <v>225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prop,211,1;pack,1103;pack,1118;pack,1133;pack,1148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 x14ac:dyDescent="0.15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148</v>
      </c>
      <c r="G612" s="50">
        <f t="shared" si="457"/>
        <v>232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0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 x14ac:dyDescent="0.15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150</v>
      </c>
      <c r="G613" s="50">
        <f t="shared" si="458"/>
        <v>240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0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 x14ac:dyDescent="0.15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151</v>
      </c>
      <c r="G614" s="50">
        <f t="shared" si="459"/>
        <v>247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prop,211,1;pack,1104;pack,1119;pack,1134;pack,1149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0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 x14ac:dyDescent="0.15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153</v>
      </c>
      <c r="G615" s="50">
        <f t="shared" si="460"/>
        <v>255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prop,211,1;pack,1104;pack,1119;pack,1134;pack,1149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0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 x14ac:dyDescent="0.15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157</v>
      </c>
      <c r="G616" s="50">
        <f t="shared" si="461"/>
        <v>262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prop,211,1;pack,1104;pack,1119;pack,1134;pack,1149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0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 x14ac:dyDescent="0.15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162</v>
      </c>
      <c r="G617" s="50">
        <f t="shared" si="462"/>
        <v>270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prop,211,1;pack,1104;pack,1119;pack,1134;pack,1149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0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 x14ac:dyDescent="0.15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162</v>
      </c>
      <c r="G618" s="50">
        <f t="shared" si="463"/>
        <v>270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prop,211,1;pack,1104;pack,1119;pack,1134;pack,1149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0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 x14ac:dyDescent="0.15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166</v>
      </c>
      <c r="G619" s="50">
        <f t="shared" si="464"/>
        <v>277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prop,211,1;pack,1105;pack,1120;pack,1135;pack,1150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250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 x14ac:dyDescent="0.15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166</v>
      </c>
      <c r="G620" s="50">
        <f t="shared" si="465"/>
        <v>277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prop,211,1;pack,1105;pack,1120;pack,1135;pack,1150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250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 x14ac:dyDescent="0.15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171</v>
      </c>
      <c r="G621" s="50">
        <f t="shared" si="466"/>
        <v>285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prop,211,1;pack,1105;pack,1120;pack,1135;pack,1150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250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 x14ac:dyDescent="0.15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171</v>
      </c>
      <c r="G622" s="50">
        <f t="shared" si="467"/>
        <v>285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prop,211,1;pack,1105;pack,1120;pack,1135;pack,1150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250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 x14ac:dyDescent="0.15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175</v>
      </c>
      <c r="G623" s="50">
        <f t="shared" si="468"/>
        <v>292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prop,211,1;pack,1105;pack,1120;pack,1135;pack,1150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250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 x14ac:dyDescent="0.15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175</v>
      </c>
      <c r="G624" s="50">
        <f t="shared" si="469"/>
        <v>292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prop,211,1;pack,1105;pack,1120;pack,1135;pack,1150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250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 x14ac:dyDescent="0.15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180</v>
      </c>
      <c r="G625" s="50">
        <f t="shared" si="473"/>
        <v>300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prop,211,1;pack,1105;pack,1120;pack,1135;pack,1150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250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 x14ac:dyDescent="0.15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184</v>
      </c>
      <c r="G626" s="50">
        <f t="shared" si="474"/>
        <v>307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prop,211,1;pack,1106;pack,1121;pack,1136;pack,1151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250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 x14ac:dyDescent="0.15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189</v>
      </c>
      <c r="G627" s="50">
        <f t="shared" si="475"/>
        <v>315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prop,211,1;pack,1106;pack,1121;pack,1136;pack,1151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250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 x14ac:dyDescent="0.15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193</v>
      </c>
      <c r="G628" s="50">
        <f t="shared" si="476"/>
        <v>322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prop,211,1;pack,1106;pack,1121;pack,1136;pack,1151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250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 x14ac:dyDescent="0.15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193</v>
      </c>
      <c r="G629" s="50">
        <f t="shared" si="477"/>
        <v>322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prop,211,1;pack,1106;pack,1121;pack,1136;pack,1151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250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 x14ac:dyDescent="0.15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198</v>
      </c>
      <c r="G630" s="50">
        <f t="shared" si="478"/>
        <v>330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prop,211,1;pack,1106;pack,1121;pack,1136;pack,1151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250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 x14ac:dyDescent="0.15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198</v>
      </c>
      <c r="G631" s="50">
        <f t="shared" si="479"/>
        <v>330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prop,211,1;pack,1106;pack,1121;pack,1136;pack,1151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250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 x14ac:dyDescent="0.15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204</v>
      </c>
      <c r="G632" s="50">
        <f t="shared" si="480"/>
        <v>340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prop,211,1;pack,1107;pack,1122;pack,1137;pack,1152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250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 x14ac:dyDescent="0.15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204</v>
      </c>
      <c r="G633" s="50">
        <f t="shared" si="481"/>
        <v>340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prop,211,1;pack,1107;pack,1122;pack,1137;pack,1152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250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 x14ac:dyDescent="0.15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210</v>
      </c>
      <c r="G634" s="50">
        <f t="shared" si="482"/>
        <v>349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prop,211,1;pack,1107;pack,1122;pack,1137;pack,1152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250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 x14ac:dyDescent="0.15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210</v>
      </c>
      <c r="G635" s="50">
        <f t="shared" si="483"/>
        <v>349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prop,211,1;pack,1107;pack,1122;pack,1137;pack,1152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250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 x14ac:dyDescent="0.15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216</v>
      </c>
      <c r="G636" s="50">
        <f t="shared" si="484"/>
        <v>360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prop,211,1;pack,1107;pack,1122;pack,1137;pack,1152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250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 x14ac:dyDescent="0.15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216</v>
      </c>
      <c r="G637" s="50">
        <f t="shared" si="485"/>
        <v>360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prop,211,1;pack,1107;pack,1122;pack,1137;pack,1152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250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 x14ac:dyDescent="0.15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222</v>
      </c>
      <c r="G638" s="50">
        <f t="shared" si="486"/>
        <v>370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prop,211,1;pack,1108;pack,1123;pack,1138;pack,1153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250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 x14ac:dyDescent="0.15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222</v>
      </c>
      <c r="G639" s="50">
        <f t="shared" si="487"/>
        <v>370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prop,211,1;pack,1108;pack,1123;pack,1138;pack,1153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250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 x14ac:dyDescent="0.15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228</v>
      </c>
      <c r="G640" s="50">
        <f t="shared" si="488"/>
        <v>379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prop,211,1;pack,1108;pack,1123;pack,1138;pack,1153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250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 x14ac:dyDescent="0.15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228</v>
      </c>
      <c r="G641" s="50">
        <f t="shared" si="489"/>
        <v>379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prop,211,1;pack,1108;pack,1123;pack,1138;pack,1153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250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 x14ac:dyDescent="0.15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228</v>
      </c>
      <c r="G642" s="50">
        <f t="shared" si="490"/>
        <v>379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prop,211,1;pack,1108;pack,1123;pack,1138;pack,1153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250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 x14ac:dyDescent="0.15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234</v>
      </c>
      <c r="G643" s="50">
        <f t="shared" si="491"/>
        <v>390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prop,211,1;pack,1108;pack,1123;pack,1138;pack,1153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250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0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 x14ac:dyDescent="0.15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240</v>
      </c>
      <c r="G644" s="50">
        <f t="shared" si="492"/>
        <v>400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prop,211,1;pack,1109;pack,1124;pack,1139;pack,1154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500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0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 x14ac:dyDescent="0.15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246</v>
      </c>
      <c r="G645" s="50">
        <f t="shared" si="496"/>
        <v>409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prop,211,1;pack,1109;pack,1124;pack,1139;pack,1154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500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0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 x14ac:dyDescent="0.15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246</v>
      </c>
      <c r="G646" s="50">
        <f t="shared" si="497"/>
        <v>409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prop,211,1;pack,1109;pack,1124;pack,1139;pack,1154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500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0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 x14ac:dyDescent="0.15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252</v>
      </c>
      <c r="G647" s="50">
        <f t="shared" si="498"/>
        <v>420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prop,211,1;pack,1109;pack,1124;pack,1139;pack,1154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500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 x14ac:dyDescent="0.15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252</v>
      </c>
      <c r="G648" s="50">
        <f t="shared" si="499"/>
        <v>420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prop,211,1;pack,1109;pack,1124;pack,1139;pack,1154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500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 x14ac:dyDescent="0.15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258</v>
      </c>
      <c r="G649" s="50">
        <f t="shared" si="500"/>
        <v>430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prop,211,1;pack,1110;pack,1125;pack,1140;pack,1155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375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 x14ac:dyDescent="0.15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258</v>
      </c>
      <c r="G650" s="50">
        <f t="shared" si="501"/>
        <v>430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prop,211,1;pack,1110;pack,1125;pack,1140;pack,1155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375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 x14ac:dyDescent="0.15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264</v>
      </c>
      <c r="G651" s="50">
        <f t="shared" si="502"/>
        <v>439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prop,211,1;pack,1110;pack,1125;pack,1140;pack,1155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375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 x14ac:dyDescent="0.15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264</v>
      </c>
      <c r="G652" s="50">
        <f t="shared" si="503"/>
        <v>439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prop,211,1;pack,1110;pack,1125;pack,1140;pack,1155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375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0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 x14ac:dyDescent="0.15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270</v>
      </c>
      <c r="G653" s="50">
        <f t="shared" si="504"/>
        <v>450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prop,211,1;pack,1110;pack,1125;pack,1140;pack,1155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375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0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 x14ac:dyDescent="0.15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270</v>
      </c>
      <c r="G654" s="50">
        <f t="shared" si="505"/>
        <v>450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prop,211,1;pack,1110;pack,1125;pack,1140;pack,1155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375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0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 x14ac:dyDescent="0.15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270</v>
      </c>
      <c r="G655" s="50">
        <f t="shared" si="506"/>
        <v>450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prop,211,1;pack,1110;pack,1125;pack,1140;pack,1155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375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0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 x14ac:dyDescent="0.15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279</v>
      </c>
      <c r="G656" s="50">
        <f t="shared" si="507"/>
        <v>465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prop,211,1;pack,1111;pack,1126;pack,1141;pack,1156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375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 x14ac:dyDescent="0.15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279</v>
      </c>
      <c r="G657" s="50">
        <f t="shared" si="508"/>
        <v>465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prop,211,1;pack,1111;pack,1126;pack,1141;pack,1156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375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 x14ac:dyDescent="0.15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279</v>
      </c>
      <c r="G658" s="50">
        <f t="shared" si="509"/>
        <v>465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prop,211,1;pack,1111;pack,1126;pack,1141;pack,1156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375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 x14ac:dyDescent="0.15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288</v>
      </c>
      <c r="G659" s="50">
        <f t="shared" si="510"/>
        <v>480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prop,211,1;pack,1111;pack,1126;pack,1141;pack,1156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375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 x14ac:dyDescent="0.15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288</v>
      </c>
      <c r="G660" s="50">
        <f t="shared" si="511"/>
        <v>480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prop,211,1;pack,1111;pack,1126;pack,1141;pack,1156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375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 x14ac:dyDescent="0.15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288</v>
      </c>
      <c r="G661" s="50">
        <f t="shared" si="512"/>
        <v>480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prop,211,1;pack,1111;pack,1126;pack,1141;pack,1156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375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0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 x14ac:dyDescent="0.15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292</v>
      </c>
      <c r="G662" s="50">
        <f t="shared" si="513"/>
        <v>487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prop,211,1;pack,1112;pack,1127;pack,1142;pack,1157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250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0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 x14ac:dyDescent="0.15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292</v>
      </c>
      <c r="G663" s="50">
        <f t="shared" si="514"/>
        <v>487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prop,211,1;pack,1112;pack,1127;pack,1142;pack,1157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250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0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 x14ac:dyDescent="0.15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292</v>
      </c>
      <c r="G664" s="50">
        <f t="shared" si="515"/>
        <v>487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prop,211,1;pack,1112;pack,1127;pack,1142;pack,1157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250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0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 x14ac:dyDescent="0.15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297</v>
      </c>
      <c r="G665" s="50">
        <f t="shared" si="516"/>
        <v>495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prop,211,1;pack,1112;pack,1127;pack,1142;pack,1157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250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0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 x14ac:dyDescent="0.15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297</v>
      </c>
      <c r="G666" s="50">
        <f t="shared" si="517"/>
        <v>495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prop,211,1;pack,1112;pack,1127;pack,1142;pack,1157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250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0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 x14ac:dyDescent="0.15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297</v>
      </c>
      <c r="G667" s="50">
        <f t="shared" si="518"/>
        <v>495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prop,211,1;pack,1112;pack,1127;pack,1142;pack,1157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250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0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 x14ac:dyDescent="0.15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301</v>
      </c>
      <c r="G668" s="50">
        <f t="shared" si="519"/>
        <v>502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prop,211,1;pack,1112;pack,1127;pack,1142;pack,1157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250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 x14ac:dyDescent="0.15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301</v>
      </c>
      <c r="G669" s="50">
        <f t="shared" si="520"/>
        <v>502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prop,211,1;pack,1112;pack,1127;pack,1142;pack,1157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250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 x14ac:dyDescent="0.15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301</v>
      </c>
      <c r="G670" s="50">
        <f t="shared" si="521"/>
        <v>502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prop,211,1;pack,1112;pack,1127;pack,1142;pack,1157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250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 x14ac:dyDescent="0.15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306</v>
      </c>
      <c r="G671" s="50">
        <f t="shared" si="522"/>
        <v>510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prop,211,1;pack,1112;pack,1127;pack,1142;pack,1157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250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 x14ac:dyDescent="0.15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306</v>
      </c>
      <c r="G672" s="50">
        <f t="shared" si="523"/>
        <v>510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250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 x14ac:dyDescent="0.15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306</v>
      </c>
      <c r="G673" s="50">
        <f t="shared" si="524"/>
        <v>510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250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 x14ac:dyDescent="0.15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310</v>
      </c>
      <c r="G674" s="50">
        <f t="shared" si="525"/>
        <v>517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prop,211,1;pack,1113;pack,1128;pack,1143;pack,1158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250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 x14ac:dyDescent="0.15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310</v>
      </c>
      <c r="G675" s="50">
        <f t="shared" si="526"/>
        <v>517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prop,211,1;pack,1113;pack,1128;pack,1143;pack,1158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250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 x14ac:dyDescent="0.15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310</v>
      </c>
      <c r="G676" s="50">
        <f t="shared" si="527"/>
        <v>517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prop,211,1;pack,1113;pack,1128;pack,1143;pack,1158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250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 x14ac:dyDescent="0.15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315</v>
      </c>
      <c r="G677" s="50">
        <f t="shared" si="528"/>
        <v>525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prop,211,1;pack,1113;pack,1128;pack,1143;pack,1158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250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 x14ac:dyDescent="0.15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315</v>
      </c>
      <c r="G678" s="50">
        <f t="shared" si="529"/>
        <v>525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prop,211,1;pack,1113;pack,1128;pack,1143;pack,1158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250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 x14ac:dyDescent="0.15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315</v>
      </c>
      <c r="G679" s="50">
        <f t="shared" si="530"/>
        <v>525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prop,211,1;pack,1113;pack,1128;pack,1143;pack,1158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250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 x14ac:dyDescent="0.15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319</v>
      </c>
      <c r="G680" s="50">
        <f t="shared" si="531"/>
        <v>532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250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 x14ac:dyDescent="0.15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319</v>
      </c>
      <c r="G681" s="50">
        <f t="shared" si="532"/>
        <v>532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250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 x14ac:dyDescent="0.15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319</v>
      </c>
      <c r="G682" s="50">
        <f t="shared" si="533"/>
        <v>532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250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 x14ac:dyDescent="0.15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324</v>
      </c>
      <c r="G683" s="50">
        <f t="shared" si="534"/>
        <v>540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250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 x14ac:dyDescent="0.15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324</v>
      </c>
      <c r="G684" s="50">
        <f t="shared" si="535"/>
        <v>540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250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 x14ac:dyDescent="0.15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324</v>
      </c>
      <c r="G685" s="50">
        <f t="shared" si="536"/>
        <v>540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250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 x14ac:dyDescent="0.15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330</v>
      </c>
      <c r="G686" s="50">
        <f t="shared" si="537"/>
        <v>550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prop,211,1;pack,1114;pack,1129;pack,1144;pack,1159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250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 x14ac:dyDescent="0.15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330</v>
      </c>
      <c r="G687" s="50">
        <f t="shared" si="538"/>
        <v>550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prop,211,1;pack,1114;pack,1129;pack,1144;pack,1159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250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 x14ac:dyDescent="0.15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250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 x14ac:dyDescent="0.15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336</v>
      </c>
      <c r="G689" s="50">
        <f t="shared" si="543"/>
        <v>559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250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 x14ac:dyDescent="0.15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250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 x14ac:dyDescent="0.15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250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 x14ac:dyDescent="0.15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250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 x14ac:dyDescent="0.15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250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 x14ac:dyDescent="0.15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250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 x14ac:dyDescent="0.15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250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 x14ac:dyDescent="0.15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250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 x14ac:dyDescent="0.15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250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 x14ac:dyDescent="0.15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250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 x14ac:dyDescent="0.15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250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 x14ac:dyDescent="0.15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250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 x14ac:dyDescent="0.15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250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 x14ac:dyDescent="0.15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250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 x14ac:dyDescent="0.15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 x14ac:dyDescent="0.15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 x14ac:dyDescent="0.15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 x14ac:dyDescent="0.15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 x14ac:dyDescent="0.15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125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 x14ac:dyDescent="0.15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142</v>
      </c>
      <c r="G708" s="50">
        <f t="shared" si="562"/>
        <v>199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125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 x14ac:dyDescent="0.15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144</v>
      </c>
      <c r="G709" s="50">
        <f t="shared" si="566"/>
        <v>210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125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 x14ac:dyDescent="0.15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145</v>
      </c>
      <c r="G710" s="50">
        <f t="shared" si="567"/>
        <v>217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prop,208,2;pack,1103;pack,1118;pack,1133;pack,1148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500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 x14ac:dyDescent="0.15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147</v>
      </c>
      <c r="G711" s="50">
        <f t="shared" si="568"/>
        <v>225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prop,208,2;pack,1103;pack,1118;pack,1133;pack,1148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500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 x14ac:dyDescent="0.15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148</v>
      </c>
      <c r="G712" s="50">
        <f t="shared" si="569"/>
        <v>232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500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 x14ac:dyDescent="0.15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150</v>
      </c>
      <c r="G713" s="50">
        <f t="shared" si="570"/>
        <v>240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500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 x14ac:dyDescent="0.15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151</v>
      </c>
      <c r="G714" s="50">
        <f t="shared" si="571"/>
        <v>247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prop,208,2;pack,1104;pack,1119;pack,1134;pack,1149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125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 x14ac:dyDescent="0.15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153</v>
      </c>
      <c r="G715" s="50">
        <f t="shared" si="572"/>
        <v>255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prop,208,2;pack,1104;pack,1119;pack,1134;pack,1149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125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 x14ac:dyDescent="0.15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157</v>
      </c>
      <c r="G716" s="50">
        <f t="shared" si="573"/>
        <v>262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prop,208,2;pack,1104;pack,1119;pack,1134;pack,1149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125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 x14ac:dyDescent="0.15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162</v>
      </c>
      <c r="G717" s="50">
        <f t="shared" si="574"/>
        <v>270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prop,208,2;pack,1104;pack,1119;pack,1134;pack,1149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125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 x14ac:dyDescent="0.15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162</v>
      </c>
      <c r="G718" s="50">
        <f t="shared" si="575"/>
        <v>270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prop,208,2;pack,1104;pack,1119;pack,1134;pack,1149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125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 x14ac:dyDescent="0.15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166</v>
      </c>
      <c r="G719" s="50">
        <f t="shared" si="576"/>
        <v>277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prop,208,2;pack,1105;pack,1120;pack,1135;pack,1150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125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 x14ac:dyDescent="0.15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166</v>
      </c>
      <c r="G720" s="50">
        <f t="shared" si="577"/>
        <v>277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prop,208,2;pack,1105;pack,1120;pack,1135;pack,1150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125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 x14ac:dyDescent="0.15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171</v>
      </c>
      <c r="G721" s="50">
        <f t="shared" si="578"/>
        <v>285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prop,208,2;pack,1105;pack,1120;pack,1135;pack,1150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125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 x14ac:dyDescent="0.15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171</v>
      </c>
      <c r="G722" s="50">
        <f t="shared" si="579"/>
        <v>285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prop,208,2;pack,1105;pack,1120;pack,1135;pack,1150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125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 x14ac:dyDescent="0.15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175</v>
      </c>
      <c r="G723" s="50">
        <f t="shared" si="580"/>
        <v>292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prop,208,2;pack,1105;pack,1120;pack,1135;pack,1150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125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 x14ac:dyDescent="0.15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175</v>
      </c>
      <c r="G724" s="50">
        <f t="shared" si="581"/>
        <v>292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prop,208,2;pack,1105;pack,1120;pack,1135;pack,1150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125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 x14ac:dyDescent="0.15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180</v>
      </c>
      <c r="G725" s="50">
        <f t="shared" si="582"/>
        <v>300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prop,208,2;pack,1105;pack,1120;pack,1135;pack,1150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125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 x14ac:dyDescent="0.15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184</v>
      </c>
      <c r="G726" s="50">
        <f t="shared" si="583"/>
        <v>307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prop,208,2;pack,1106;pack,1121;pack,1136;pack,1151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125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 x14ac:dyDescent="0.15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189</v>
      </c>
      <c r="G727" s="50">
        <f t="shared" si="584"/>
        <v>315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prop,208,2;pack,1106;pack,1121;pack,1136;pack,1151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125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 x14ac:dyDescent="0.15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193</v>
      </c>
      <c r="G728" s="50">
        <f t="shared" si="585"/>
        <v>322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prop,208,2;pack,1106;pack,1121;pack,1136;pack,1151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125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 x14ac:dyDescent="0.15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193</v>
      </c>
      <c r="G729" s="50">
        <f t="shared" si="586"/>
        <v>322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prop,208,2;pack,1106;pack,1121;pack,1136;pack,1151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125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 x14ac:dyDescent="0.15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198</v>
      </c>
      <c r="G730" s="50">
        <f t="shared" si="587"/>
        <v>330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prop,208,2;pack,1106;pack,1121;pack,1136;pack,1151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125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 x14ac:dyDescent="0.15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198</v>
      </c>
      <c r="G731" s="50">
        <f t="shared" si="588"/>
        <v>330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prop,208,2;pack,1106;pack,1121;pack,1136;pack,1151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125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 x14ac:dyDescent="0.15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204</v>
      </c>
      <c r="G732" s="50">
        <f t="shared" si="589"/>
        <v>340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prop,208,2;pack,1107;pack,1122;pack,1137;pack,1152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0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 x14ac:dyDescent="0.15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204</v>
      </c>
      <c r="G733" s="50">
        <f t="shared" si="590"/>
        <v>340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prop,208,2;pack,1107;pack,1122;pack,1137;pack,1152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0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 x14ac:dyDescent="0.15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210</v>
      </c>
      <c r="G734" s="50">
        <f t="shared" si="591"/>
        <v>349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prop,208,2;pack,1107;pack,1122;pack,1137;pack,1152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0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 x14ac:dyDescent="0.15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210</v>
      </c>
      <c r="G735" s="50">
        <f t="shared" si="592"/>
        <v>349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prop,208,2;pack,1107;pack,1122;pack,1137;pack,1152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0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 x14ac:dyDescent="0.15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216</v>
      </c>
      <c r="G736" s="50">
        <f t="shared" si="593"/>
        <v>360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prop,208,2;pack,1107;pack,1122;pack,1137;pack,1152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0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 x14ac:dyDescent="0.15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216</v>
      </c>
      <c r="G737" s="50">
        <f t="shared" si="594"/>
        <v>360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prop,208,2;pack,1107;pack,1122;pack,1137;pack,1152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0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 x14ac:dyDescent="0.15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222</v>
      </c>
      <c r="G738" s="50">
        <f t="shared" si="595"/>
        <v>370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prop,208,2;pack,1108;pack,1123;pack,1138;pack,1153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0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 x14ac:dyDescent="0.15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222</v>
      </c>
      <c r="G739" s="50">
        <f t="shared" si="596"/>
        <v>370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prop,208,2;pack,1108;pack,1123;pack,1138;pack,1153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0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 x14ac:dyDescent="0.15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228</v>
      </c>
      <c r="G740" s="50">
        <f t="shared" si="597"/>
        <v>379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prop,208,2;pack,1108;pack,1123;pack,1138;pack,1153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0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 x14ac:dyDescent="0.15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228</v>
      </c>
      <c r="G741" s="50">
        <f t="shared" si="598"/>
        <v>379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prop,208,2;pack,1108;pack,1123;pack,1138;pack,1153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0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 x14ac:dyDescent="0.15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228</v>
      </c>
      <c r="G742" s="50">
        <f t="shared" si="599"/>
        <v>379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prop,208,2;pack,1108;pack,1123;pack,1138;pack,1153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0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 x14ac:dyDescent="0.15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234</v>
      </c>
      <c r="G743" s="50">
        <f t="shared" si="600"/>
        <v>390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prop,208,2;pack,1108;pack,1123;pack,1138;pack,1153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0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 x14ac:dyDescent="0.15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240</v>
      </c>
      <c r="G744" s="50">
        <f t="shared" si="601"/>
        <v>400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prop,208,2;pack,1109;pack,1124;pack,1139;pack,1154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0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 x14ac:dyDescent="0.15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246</v>
      </c>
      <c r="G745" s="50">
        <f t="shared" si="602"/>
        <v>409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prop,208,2;pack,1109;pack,1124;pack,1139;pack,1154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0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 x14ac:dyDescent="0.15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246</v>
      </c>
      <c r="G746" s="50">
        <f t="shared" si="603"/>
        <v>409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prop,208,2;pack,1109;pack,1124;pack,1139;pack,1154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0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 x14ac:dyDescent="0.15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252</v>
      </c>
      <c r="G747" s="50">
        <f t="shared" si="604"/>
        <v>420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prop,208,2;pack,1109;pack,1124;pack,1139;pack,1154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0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 x14ac:dyDescent="0.15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252</v>
      </c>
      <c r="G748" s="50">
        <f t="shared" si="605"/>
        <v>420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prop,208,2;pack,1109;pack,1124;pack,1139;pack,1154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0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 x14ac:dyDescent="0.15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258</v>
      </c>
      <c r="G749" s="50">
        <f t="shared" si="606"/>
        <v>430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prop,208,2;pack,1110;pack,1125;pack,1140;pack,1155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0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 x14ac:dyDescent="0.15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258</v>
      </c>
      <c r="G750" s="50">
        <f t="shared" si="607"/>
        <v>430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prop,208,2;pack,1110;pack,1125;pack,1140;pack,1155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0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 x14ac:dyDescent="0.15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264</v>
      </c>
      <c r="G751" s="50">
        <f t="shared" si="608"/>
        <v>439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prop,208,2;pack,1110;pack,1125;pack,1140;pack,1155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0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 x14ac:dyDescent="0.15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264</v>
      </c>
      <c r="G752" s="50">
        <f t="shared" si="609"/>
        <v>439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prop,208,2;pack,1110;pack,1125;pack,1140;pack,1155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0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 x14ac:dyDescent="0.15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270</v>
      </c>
      <c r="G753" s="50">
        <f t="shared" si="613"/>
        <v>450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prop,208,2;pack,1110;pack,1125;pack,1140;pack,1155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0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 x14ac:dyDescent="0.15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270</v>
      </c>
      <c r="G754" s="50">
        <f t="shared" si="614"/>
        <v>450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prop,208,2;pack,1110;pack,1125;pack,1140;pack,1155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0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 x14ac:dyDescent="0.15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270</v>
      </c>
      <c r="G755" s="50">
        <f t="shared" si="615"/>
        <v>450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prop,208,2;pack,1110;pack,1125;pack,1140;pack,1155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0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 x14ac:dyDescent="0.15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279</v>
      </c>
      <c r="G756" s="50">
        <f t="shared" si="616"/>
        <v>465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prop,208,2;pack,1111;pack,1126;pack,1141;pack,1156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0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 x14ac:dyDescent="0.15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279</v>
      </c>
      <c r="G757" s="50">
        <f t="shared" si="617"/>
        <v>465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prop,208,2;pack,1111;pack,1126;pack,1141;pack,1156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0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 x14ac:dyDescent="0.15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279</v>
      </c>
      <c r="G758" s="50">
        <f t="shared" si="618"/>
        <v>465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prop,208,2;pack,1111;pack,1126;pack,1141;pack,1156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0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 x14ac:dyDescent="0.15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288</v>
      </c>
      <c r="G759" s="50">
        <f t="shared" si="619"/>
        <v>480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prop,208,2;pack,1111;pack,1126;pack,1141;pack,1156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0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 x14ac:dyDescent="0.15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288</v>
      </c>
      <c r="G760" s="50">
        <f t="shared" si="620"/>
        <v>480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prop,208,2;pack,1111;pack,1126;pack,1141;pack,1156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0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 x14ac:dyDescent="0.15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288</v>
      </c>
      <c r="G761" s="50">
        <f t="shared" si="621"/>
        <v>480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prop,208,2;pack,1111;pack,1126;pack,1141;pack,1156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0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 x14ac:dyDescent="0.15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292</v>
      </c>
      <c r="G762" s="50">
        <f t="shared" si="622"/>
        <v>487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prop,208,2;pack,1112;pack,1127;pack,1142;pack,1157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0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 x14ac:dyDescent="0.15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292</v>
      </c>
      <c r="G763" s="50">
        <f t="shared" si="623"/>
        <v>487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prop,208,2;pack,1112;pack,1127;pack,1142;pack,1157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0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 x14ac:dyDescent="0.15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292</v>
      </c>
      <c r="G764" s="50">
        <f t="shared" si="624"/>
        <v>487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prop,208,2;pack,1112;pack,1127;pack,1142;pack,1157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0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 x14ac:dyDescent="0.15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297</v>
      </c>
      <c r="G765" s="50">
        <f t="shared" si="625"/>
        <v>495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prop,208,2;pack,1112;pack,1127;pack,1142;pack,1157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0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 x14ac:dyDescent="0.15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297</v>
      </c>
      <c r="G766" s="50">
        <f t="shared" si="626"/>
        <v>495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prop,208,2;pack,1112;pack,1127;pack,1142;pack,1157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0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 x14ac:dyDescent="0.15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297</v>
      </c>
      <c r="G767" s="50">
        <f t="shared" si="627"/>
        <v>495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prop,208,2;pack,1112;pack,1127;pack,1142;pack,1157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0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 x14ac:dyDescent="0.15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301</v>
      </c>
      <c r="G768" s="50">
        <f t="shared" si="628"/>
        <v>502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prop,208,2;pack,1112;pack,1127;pack,1142;pack,1157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0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 x14ac:dyDescent="0.15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301</v>
      </c>
      <c r="G769" s="50">
        <f t="shared" si="629"/>
        <v>502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prop,208,2;pack,1112;pack,1127;pack,1142;pack,1157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0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 x14ac:dyDescent="0.15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301</v>
      </c>
      <c r="G770" s="50">
        <f t="shared" si="630"/>
        <v>502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prop,208,2;pack,1112;pack,1127;pack,1142;pack,1157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0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 x14ac:dyDescent="0.15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306</v>
      </c>
      <c r="G771" s="50">
        <f t="shared" si="631"/>
        <v>510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prop,208,2;pack,1112;pack,1127;pack,1142;pack,1157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0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 x14ac:dyDescent="0.15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306</v>
      </c>
      <c r="G772" s="50">
        <f t="shared" si="632"/>
        <v>510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0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 x14ac:dyDescent="0.15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306</v>
      </c>
      <c r="G773" s="50">
        <f t="shared" si="636"/>
        <v>510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0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 x14ac:dyDescent="0.15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310</v>
      </c>
      <c r="G774" s="50">
        <f t="shared" si="637"/>
        <v>517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prop,208,2;pack,1113;pack,1128;pack,1143;pack,1158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0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 x14ac:dyDescent="0.15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310</v>
      </c>
      <c r="G775" s="50">
        <f t="shared" si="638"/>
        <v>517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prop,208,2;pack,1113;pack,1128;pack,1143;pack,1158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0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 x14ac:dyDescent="0.15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310</v>
      </c>
      <c r="G776" s="50">
        <f t="shared" si="639"/>
        <v>517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prop,208,2;pack,1113;pack,1128;pack,1143;pack,1158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0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 x14ac:dyDescent="0.15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315</v>
      </c>
      <c r="G777" s="50">
        <f t="shared" si="640"/>
        <v>525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prop,208,2;pack,1113;pack,1128;pack,1143;pack,1158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0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 x14ac:dyDescent="0.15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315</v>
      </c>
      <c r="G778" s="50">
        <f t="shared" si="641"/>
        <v>525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prop,208,2;pack,1113;pack,1128;pack,1143;pack,1158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0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 x14ac:dyDescent="0.15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315</v>
      </c>
      <c r="G779" s="50">
        <f t="shared" si="642"/>
        <v>525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prop,208,2;pack,1113;pack,1128;pack,1143;pack,1158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0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 x14ac:dyDescent="0.15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319</v>
      </c>
      <c r="G780" s="50">
        <f t="shared" si="643"/>
        <v>532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0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 x14ac:dyDescent="0.15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319</v>
      </c>
      <c r="G781" s="50">
        <f t="shared" si="644"/>
        <v>532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0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 x14ac:dyDescent="0.15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319</v>
      </c>
      <c r="G782" s="50">
        <f t="shared" si="645"/>
        <v>532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0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 x14ac:dyDescent="0.15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324</v>
      </c>
      <c r="G783" s="50">
        <f t="shared" si="646"/>
        <v>540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0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 x14ac:dyDescent="0.15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324</v>
      </c>
      <c r="G784" s="50">
        <f t="shared" si="647"/>
        <v>540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0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 x14ac:dyDescent="0.15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324</v>
      </c>
      <c r="G785" s="50">
        <f t="shared" si="648"/>
        <v>540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0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 x14ac:dyDescent="0.15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330</v>
      </c>
      <c r="G786" s="50">
        <f t="shared" si="649"/>
        <v>550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prop,208,2;pack,1114;pack,1129;pack,1144;pack,1159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0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 x14ac:dyDescent="0.15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330</v>
      </c>
      <c r="G787" s="50">
        <f t="shared" si="650"/>
        <v>550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prop,208,2;pack,1114;pack,1129;pack,1144;pack,1159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0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 x14ac:dyDescent="0.15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0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 x14ac:dyDescent="0.15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336</v>
      </c>
      <c r="G789" s="50">
        <f t="shared" si="652"/>
        <v>559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0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 x14ac:dyDescent="0.15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0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 x14ac:dyDescent="0.15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0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 x14ac:dyDescent="0.15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0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 x14ac:dyDescent="0.15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0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 x14ac:dyDescent="0.15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0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 x14ac:dyDescent="0.15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0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 x14ac:dyDescent="0.15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0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 x14ac:dyDescent="0.15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0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 x14ac:dyDescent="0.15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0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 x14ac:dyDescent="0.15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0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 x14ac:dyDescent="0.15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0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 x14ac:dyDescent="0.15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0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 x14ac:dyDescent="0.15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0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 x14ac:dyDescent="0.15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 x14ac:dyDescent="0.15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 x14ac:dyDescent="0.15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 x14ac:dyDescent="0.15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 x14ac:dyDescent="0.15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 x14ac:dyDescent="0.15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190</v>
      </c>
      <c r="G808" s="50">
        <f>怪物产出!L9</f>
        <v>266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 x14ac:dyDescent="0.15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192</v>
      </c>
      <c r="G809" s="50">
        <f>怪物产出!L10</f>
        <v>280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 x14ac:dyDescent="0.15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194</v>
      </c>
      <c r="G810" s="50">
        <f>怪物产出!L11</f>
        <v>290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prop,212,1;pack,1103;pack,1118;pack,1133;pack,1148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 x14ac:dyDescent="0.15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196</v>
      </c>
      <c r="G811" s="50">
        <f>怪物产出!L12</f>
        <v>300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prop,212,1;pack,1103;pack,1118;pack,1133;pack,1148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 x14ac:dyDescent="0.15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198</v>
      </c>
      <c r="G812" s="50">
        <f>怪物产出!L13</f>
        <v>310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0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 x14ac:dyDescent="0.15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200</v>
      </c>
      <c r="G813" s="50">
        <f>怪物产出!L14</f>
        <v>320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0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 x14ac:dyDescent="0.15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202</v>
      </c>
      <c r="G814" s="50">
        <f>怪物产出!L15</f>
        <v>330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prop,212,1;pack,1104;pack,1119;pack,1134;pack,1149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0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 x14ac:dyDescent="0.15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204</v>
      </c>
      <c r="G815" s="50">
        <f>怪物产出!L16</f>
        <v>340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prop,212,1;pack,1104;pack,1119;pack,1134;pack,1149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0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 x14ac:dyDescent="0.15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210</v>
      </c>
      <c r="G816" s="50">
        <f>怪物产出!L17</f>
        <v>350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prop,212,1;pack,1104;pack,1119;pack,1134;pack,1149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0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 x14ac:dyDescent="0.15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216</v>
      </c>
      <c r="G817" s="50">
        <f>怪物产出!L18</f>
        <v>360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prop,212,1;pack,1104;pack,1119;pack,1134;pack,1149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0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 x14ac:dyDescent="0.15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216</v>
      </c>
      <c r="G818" s="50">
        <f>怪物产出!L19</f>
        <v>360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prop,212,1;pack,1104;pack,1119;pack,1134;pack,1149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0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 x14ac:dyDescent="0.15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222</v>
      </c>
      <c r="G819" s="50">
        <f>怪物产出!L20</f>
        <v>370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prop,212,1;pack,1105;pack,1120;pack,1135;pack,1150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250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 x14ac:dyDescent="0.15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222</v>
      </c>
      <c r="G820" s="50">
        <f>怪物产出!L21</f>
        <v>370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prop,212,1;pack,1105;pack,1120;pack,1135;pack,1150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250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 x14ac:dyDescent="0.15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228</v>
      </c>
      <c r="G821" s="50">
        <f>怪物产出!L22</f>
        <v>380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prop,212,1;pack,1105;pack,1120;pack,1135;pack,1150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250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 x14ac:dyDescent="0.15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228</v>
      </c>
      <c r="G822" s="50">
        <f>怪物产出!L23</f>
        <v>380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prop,212,1;pack,1105;pack,1120;pack,1135;pack,1150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250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 x14ac:dyDescent="0.15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234</v>
      </c>
      <c r="G823" s="50">
        <f>怪物产出!L24</f>
        <v>390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prop,212,1;pack,1105;pack,1120;pack,1135;pack,1150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250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 x14ac:dyDescent="0.15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234</v>
      </c>
      <c r="G824" s="50">
        <f>怪物产出!L25</f>
        <v>390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prop,212,1;pack,1105;pack,1120;pack,1135;pack,1150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250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 x14ac:dyDescent="0.15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240</v>
      </c>
      <c r="G825" s="50">
        <f>怪物产出!L26</f>
        <v>400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prop,212,1;pack,1105;pack,1120;pack,1135;pack,1150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250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 x14ac:dyDescent="0.15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246</v>
      </c>
      <c r="G826" s="50">
        <f>怪物产出!L27</f>
        <v>410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prop,212,1;pack,1106;pack,1121;pack,1136;pack,1151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250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 x14ac:dyDescent="0.15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252</v>
      </c>
      <c r="G827" s="50">
        <f>怪物产出!L28</f>
        <v>420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prop,212,1;pack,1106;pack,1121;pack,1136;pack,1151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250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 x14ac:dyDescent="0.15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258</v>
      </c>
      <c r="G828" s="50">
        <f>怪物产出!L29</f>
        <v>430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prop,212,1;pack,1106;pack,1121;pack,1136;pack,1151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250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 x14ac:dyDescent="0.15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258</v>
      </c>
      <c r="G829" s="50">
        <f>怪物产出!L30</f>
        <v>430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prop,212,1;pack,1106;pack,1121;pack,1136;pack,1151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250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 x14ac:dyDescent="0.15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264</v>
      </c>
      <c r="G830" s="50">
        <f>怪物产出!L31</f>
        <v>440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prop,212,1;pack,1106;pack,1121;pack,1136;pack,1151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250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 x14ac:dyDescent="0.15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264</v>
      </c>
      <c r="G831" s="50">
        <f>怪物产出!L32</f>
        <v>440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prop,212,1;pack,1106;pack,1121;pack,1136;pack,1151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250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 x14ac:dyDescent="0.15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272</v>
      </c>
      <c r="G832" s="50">
        <f>怪物产出!L33</f>
        <v>454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prop,212,1;pack,1107;pack,1122;pack,1137;pack,1152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250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 x14ac:dyDescent="0.15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272</v>
      </c>
      <c r="G833" s="50">
        <f>怪物产出!L34</f>
        <v>454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prop,212,1;pack,1107;pack,1122;pack,1137;pack,1152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250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 x14ac:dyDescent="0.15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280</v>
      </c>
      <c r="G834" s="50">
        <f>怪物产出!L35</f>
        <v>466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prop,212,1;pack,1107;pack,1122;pack,1137;pack,1152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250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 x14ac:dyDescent="0.15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280</v>
      </c>
      <c r="G835" s="50">
        <f>怪物产出!L36</f>
        <v>466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prop,212,1;pack,1107;pack,1122;pack,1137;pack,1152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250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 x14ac:dyDescent="0.15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288</v>
      </c>
      <c r="G836" s="50">
        <f>怪物产出!L37</f>
        <v>480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prop,212,1;pack,1107;pack,1122;pack,1137;pack,1152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250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 x14ac:dyDescent="0.15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288</v>
      </c>
      <c r="G837" s="50">
        <f>怪物产出!L38</f>
        <v>480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prop,212,1;pack,1107;pack,1122;pack,1137;pack,1152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250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 x14ac:dyDescent="0.15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296</v>
      </c>
      <c r="G838" s="50">
        <f>怪物产出!L39</f>
        <v>494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prop,212,1;pack,1108;pack,1123;pack,1138;pack,1153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250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 x14ac:dyDescent="0.15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296</v>
      </c>
      <c r="G839" s="50">
        <f>怪物产出!L40</f>
        <v>494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prop,212,1;pack,1108;pack,1123;pack,1138;pack,1153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250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 x14ac:dyDescent="0.15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304</v>
      </c>
      <c r="G840" s="50">
        <f>怪物产出!L41</f>
        <v>506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prop,212,1;pack,1108;pack,1123;pack,1138;pack,1153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250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 x14ac:dyDescent="0.15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304</v>
      </c>
      <c r="G841" s="50">
        <f>怪物产出!L42</f>
        <v>506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prop,212,1;pack,1108;pack,1123;pack,1138;pack,1153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250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 x14ac:dyDescent="0.15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304</v>
      </c>
      <c r="G842" s="50">
        <f>怪物产出!L43</f>
        <v>506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prop,212,1;pack,1108;pack,1123;pack,1138;pack,1153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250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 x14ac:dyDescent="0.15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312</v>
      </c>
      <c r="G843" s="50">
        <f>怪物产出!L44</f>
        <v>520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prop,212,1;pack,1108;pack,1123;pack,1138;pack,1153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250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 x14ac:dyDescent="0.15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320</v>
      </c>
      <c r="G844" s="50">
        <f>怪物产出!L45</f>
        <v>534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prop,212,1;pack,1109;pack,1124;pack,1139;pack,1154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500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 x14ac:dyDescent="0.15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328</v>
      </c>
      <c r="G845" s="50">
        <f>怪物产出!L46</f>
        <v>546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prop,212,1;pack,1109;pack,1124;pack,1139;pack,1154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500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 x14ac:dyDescent="0.15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328</v>
      </c>
      <c r="G846" s="50">
        <f>怪物产出!L47</f>
        <v>546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prop,212,1;pack,1109;pack,1124;pack,1139;pack,1154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500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 x14ac:dyDescent="0.15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336</v>
      </c>
      <c r="G847" s="50">
        <f>怪物产出!L48</f>
        <v>560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prop,212,1;pack,1109;pack,1124;pack,1139;pack,1154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500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 x14ac:dyDescent="0.15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336</v>
      </c>
      <c r="G848" s="50">
        <f>怪物产出!L49</f>
        <v>560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prop,212,1;pack,1109;pack,1124;pack,1139;pack,1154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500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 x14ac:dyDescent="0.15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344</v>
      </c>
      <c r="G849" s="50">
        <f>怪物产出!L50</f>
        <v>574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prop,212,1;pack,1110;pack,1125;pack,1140;pack,1155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375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 x14ac:dyDescent="0.15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344</v>
      </c>
      <c r="G850" s="50">
        <f>怪物产出!L51</f>
        <v>574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prop,212,1;pack,1110;pack,1125;pack,1140;pack,1155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375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 x14ac:dyDescent="0.15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352</v>
      </c>
      <c r="G851" s="50">
        <f>怪物产出!L52</f>
        <v>586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prop,212,1;pack,1110;pack,1125;pack,1140;pack,1155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375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 x14ac:dyDescent="0.15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352</v>
      </c>
      <c r="G852" s="50">
        <f>怪物产出!L53</f>
        <v>586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prop,212,1;pack,1110;pack,1125;pack,1140;pack,1155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375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 x14ac:dyDescent="0.15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360</v>
      </c>
      <c r="G853" s="50">
        <f>怪物产出!L54</f>
        <v>600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prop,212,1;pack,1110;pack,1125;pack,1140;pack,1155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375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 x14ac:dyDescent="0.15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360</v>
      </c>
      <c r="G854" s="50">
        <f>怪物产出!L55</f>
        <v>600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prop,212,1;pack,1110;pack,1125;pack,1140;pack,1155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375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 x14ac:dyDescent="0.15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360</v>
      </c>
      <c r="G855" s="50">
        <f>怪物产出!L56</f>
        <v>600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prop,212,1;pack,1110;pack,1125;pack,1140;pack,1155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375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 x14ac:dyDescent="0.15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372</v>
      </c>
      <c r="G856" s="50">
        <f>怪物产出!L57</f>
        <v>620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prop,212,1;pack,1111;pack,1126;pack,1141;pack,1156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375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 x14ac:dyDescent="0.15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372</v>
      </c>
      <c r="G857" s="50">
        <f>怪物产出!L58</f>
        <v>620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prop,212,1;pack,1111;pack,1126;pack,1141;pack,1156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375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 x14ac:dyDescent="0.15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372</v>
      </c>
      <c r="G858" s="50">
        <f>怪物产出!L59</f>
        <v>620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prop,212,1;pack,1111;pack,1126;pack,1141;pack,1156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375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 x14ac:dyDescent="0.15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384</v>
      </c>
      <c r="G859" s="50">
        <f>怪物产出!L60</f>
        <v>640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prop,212,1;pack,1111;pack,1126;pack,1141;pack,1156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375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 x14ac:dyDescent="0.15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384</v>
      </c>
      <c r="G860" s="50">
        <f>怪物产出!L61</f>
        <v>640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prop,212,1;pack,1111;pack,1126;pack,1141;pack,1156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375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 x14ac:dyDescent="0.15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384</v>
      </c>
      <c r="G861" s="50">
        <f>怪物产出!L62</f>
        <v>640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prop,212,1;pack,1111;pack,1126;pack,1141;pack,1156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375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 x14ac:dyDescent="0.15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390</v>
      </c>
      <c r="G862" s="50">
        <f>怪物产出!L63</f>
        <v>650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prop,212,1;pack,1112;pack,1127;pack,1142;pack,1157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250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 x14ac:dyDescent="0.15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390</v>
      </c>
      <c r="G863" s="50">
        <f>怪物产出!L64</f>
        <v>650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prop,212,1;pack,1112;pack,1127;pack,1142;pack,1157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250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 x14ac:dyDescent="0.15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390</v>
      </c>
      <c r="G864" s="50">
        <f>怪物产出!L65</f>
        <v>650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prop,212,1;pack,1112;pack,1127;pack,1142;pack,1157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250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 x14ac:dyDescent="0.15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396</v>
      </c>
      <c r="G865" s="50">
        <f>怪物产出!L66</f>
        <v>660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prop,212,1;pack,1112;pack,1127;pack,1142;pack,1157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250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 x14ac:dyDescent="0.15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396</v>
      </c>
      <c r="G866" s="50">
        <f>怪物产出!L67</f>
        <v>660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prop,212,1;pack,1112;pack,1127;pack,1142;pack,1157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250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 x14ac:dyDescent="0.15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396</v>
      </c>
      <c r="G867" s="50">
        <f>怪物产出!L68</f>
        <v>660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prop,212,1;pack,1112;pack,1127;pack,1142;pack,1157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250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 x14ac:dyDescent="0.15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402</v>
      </c>
      <c r="G868" s="50">
        <f>怪物产出!L69</f>
        <v>670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prop,212,1;pack,1112;pack,1127;pack,1142;pack,1157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250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 x14ac:dyDescent="0.15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402</v>
      </c>
      <c r="G869" s="50">
        <f>怪物产出!L70</f>
        <v>670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prop,212,1;pack,1112;pack,1127;pack,1142;pack,1157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250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 x14ac:dyDescent="0.15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402</v>
      </c>
      <c r="G870" s="50">
        <f>怪物产出!L71</f>
        <v>670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prop,212,1;pack,1112;pack,1127;pack,1142;pack,1157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250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 x14ac:dyDescent="0.15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408</v>
      </c>
      <c r="G871" s="50">
        <f>怪物产出!L72</f>
        <v>680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prop,212,1;pack,1112;pack,1127;pack,1142;pack,1157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250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 x14ac:dyDescent="0.15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408</v>
      </c>
      <c r="G872" s="50">
        <f>怪物产出!L73</f>
        <v>680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250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 x14ac:dyDescent="0.15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408</v>
      </c>
      <c r="G873" s="50">
        <f>怪物产出!L74</f>
        <v>680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250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 x14ac:dyDescent="0.15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414</v>
      </c>
      <c r="G874" s="50">
        <f>怪物产出!L75</f>
        <v>690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prop,212,1;pack,1113;pack,1128;pack,1143;pack,1158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250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 x14ac:dyDescent="0.15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414</v>
      </c>
      <c r="G875" s="50">
        <f>怪物产出!L76</f>
        <v>690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prop,212,1;pack,1113;pack,1128;pack,1143;pack,1158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250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 x14ac:dyDescent="0.15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414</v>
      </c>
      <c r="G876" s="50">
        <f>怪物产出!L77</f>
        <v>690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prop,212,1;pack,1113;pack,1128;pack,1143;pack,1158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250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 x14ac:dyDescent="0.15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420</v>
      </c>
      <c r="G877" s="50">
        <f>怪物产出!L78</f>
        <v>700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prop,212,1;pack,1113;pack,1128;pack,1143;pack,1158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250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 x14ac:dyDescent="0.15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420</v>
      </c>
      <c r="G878" s="50">
        <f>怪物产出!L79</f>
        <v>700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prop,212,1;pack,1113;pack,1128;pack,1143;pack,1158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250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 x14ac:dyDescent="0.15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420</v>
      </c>
      <c r="G879" s="50">
        <f>怪物产出!L80</f>
        <v>700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prop,212,1;pack,1113;pack,1128;pack,1143;pack,1158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250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 x14ac:dyDescent="0.15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426</v>
      </c>
      <c r="G880" s="50">
        <f>怪物产出!L81</f>
        <v>710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250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 x14ac:dyDescent="0.15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426</v>
      </c>
      <c r="G881" s="50">
        <f>怪物产出!L82</f>
        <v>710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250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 x14ac:dyDescent="0.15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426</v>
      </c>
      <c r="G882" s="50">
        <f>怪物产出!L83</f>
        <v>710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250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 x14ac:dyDescent="0.15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432</v>
      </c>
      <c r="G883" s="50">
        <f>怪物产出!L84</f>
        <v>720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250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 x14ac:dyDescent="0.15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432</v>
      </c>
      <c r="G884" s="50">
        <f>怪物产出!L85</f>
        <v>720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250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 x14ac:dyDescent="0.15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432</v>
      </c>
      <c r="G885" s="50">
        <f>怪物产出!L86</f>
        <v>720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250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 x14ac:dyDescent="0.15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440</v>
      </c>
      <c r="G886" s="50">
        <f>怪物产出!L87</f>
        <v>734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prop,212,1;pack,1114;pack,1129;pack,1144;pack,1159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250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 x14ac:dyDescent="0.15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440</v>
      </c>
      <c r="G887" s="50">
        <f>怪物产出!L88</f>
        <v>734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prop,212,1;pack,1114;pack,1129;pack,1144;pack,1159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250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 x14ac:dyDescent="0.15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250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 x14ac:dyDescent="0.15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448</v>
      </c>
      <c r="G889" s="50">
        <f>怪物产出!L90</f>
        <v>746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250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 x14ac:dyDescent="0.15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250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 x14ac:dyDescent="0.15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250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 x14ac:dyDescent="0.15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250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 x14ac:dyDescent="0.15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250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 x14ac:dyDescent="0.15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250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 x14ac:dyDescent="0.15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250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 x14ac:dyDescent="0.15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250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 x14ac:dyDescent="0.15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250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 x14ac:dyDescent="0.15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250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 x14ac:dyDescent="0.15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250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 x14ac:dyDescent="0.15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250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 x14ac:dyDescent="0.15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250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 x14ac:dyDescent="0.15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250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 x14ac:dyDescent="0.15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0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 x14ac:dyDescent="0.15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0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 x14ac:dyDescent="0.15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0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 x14ac:dyDescent="0.15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0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 x14ac:dyDescent="0.15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125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 x14ac:dyDescent="0.15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190</v>
      </c>
      <c r="G908" s="50">
        <f t="shared" si="683"/>
        <v>266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125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 x14ac:dyDescent="0.15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192</v>
      </c>
      <c r="G909" s="50">
        <f t="shared" si="684"/>
        <v>280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125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 x14ac:dyDescent="0.15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194</v>
      </c>
      <c r="G910" s="50">
        <f t="shared" si="685"/>
        <v>290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prop,209,2;pack,1103;pack,1118;pack,1133;pack,1148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500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 x14ac:dyDescent="0.15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196</v>
      </c>
      <c r="G911" s="50">
        <f t="shared" si="686"/>
        <v>300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prop,209,2;pack,1103;pack,1118;pack,1133;pack,1148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500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 x14ac:dyDescent="0.15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198</v>
      </c>
      <c r="G912" s="50">
        <f t="shared" si="687"/>
        <v>310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500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 x14ac:dyDescent="0.15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200</v>
      </c>
      <c r="G913" s="50">
        <f t="shared" si="688"/>
        <v>320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500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 x14ac:dyDescent="0.15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202</v>
      </c>
      <c r="G914" s="50">
        <f t="shared" si="689"/>
        <v>330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prop,209,2;pack,1104;pack,1119;pack,1134;pack,1149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125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 x14ac:dyDescent="0.15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204</v>
      </c>
      <c r="G915" s="50">
        <f t="shared" si="690"/>
        <v>340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prop,209,2;pack,1104;pack,1119;pack,1134;pack,1149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125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 x14ac:dyDescent="0.15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210</v>
      </c>
      <c r="G916" s="50">
        <f t="shared" si="691"/>
        <v>350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prop,209,2;pack,1104;pack,1119;pack,1134;pack,1149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125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 x14ac:dyDescent="0.15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216</v>
      </c>
      <c r="G917" s="50">
        <f t="shared" si="692"/>
        <v>360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prop,209,2;pack,1104;pack,1119;pack,1134;pack,1149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125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 x14ac:dyDescent="0.15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216</v>
      </c>
      <c r="G918" s="50">
        <f t="shared" si="693"/>
        <v>360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prop,209,2;pack,1104;pack,1119;pack,1134;pack,1149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125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 x14ac:dyDescent="0.15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222</v>
      </c>
      <c r="G919" s="50">
        <f t="shared" si="694"/>
        <v>370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prop,209,2;pack,1105;pack,1120;pack,1135;pack,1150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125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 x14ac:dyDescent="0.15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222</v>
      </c>
      <c r="G920" s="50">
        <f t="shared" si="695"/>
        <v>370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prop,209,2;pack,1105;pack,1120;pack,1135;pack,1150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125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 x14ac:dyDescent="0.15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228</v>
      </c>
      <c r="G921" s="50">
        <f t="shared" si="696"/>
        <v>380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prop,209,2;pack,1105;pack,1120;pack,1135;pack,1150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125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 x14ac:dyDescent="0.15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228</v>
      </c>
      <c r="G922" s="50">
        <f t="shared" si="697"/>
        <v>380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prop,209,2;pack,1105;pack,1120;pack,1135;pack,1150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125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 x14ac:dyDescent="0.15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234</v>
      </c>
      <c r="G923" s="50">
        <f t="shared" si="698"/>
        <v>390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prop,209,2;pack,1105;pack,1120;pack,1135;pack,1150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125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 x14ac:dyDescent="0.15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234</v>
      </c>
      <c r="G924" s="50">
        <f t="shared" si="699"/>
        <v>390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prop,209,2;pack,1105;pack,1120;pack,1135;pack,1150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125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 x14ac:dyDescent="0.15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240</v>
      </c>
      <c r="G925" s="50">
        <f t="shared" si="700"/>
        <v>400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prop,209,2;pack,1105;pack,1120;pack,1135;pack,1150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125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 x14ac:dyDescent="0.15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246</v>
      </c>
      <c r="G926" s="50">
        <f t="shared" si="701"/>
        <v>410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prop,209,2;pack,1106;pack,1121;pack,1136;pack,1151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125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 x14ac:dyDescent="0.15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252</v>
      </c>
      <c r="G927" s="50">
        <f t="shared" si="702"/>
        <v>420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prop,209,2;pack,1106;pack,1121;pack,1136;pack,1151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125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 x14ac:dyDescent="0.15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258</v>
      </c>
      <c r="G928" s="50">
        <f t="shared" si="703"/>
        <v>430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prop,209,2;pack,1106;pack,1121;pack,1136;pack,1151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125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 x14ac:dyDescent="0.15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258</v>
      </c>
      <c r="G929" s="50">
        <f t="shared" si="704"/>
        <v>430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prop,209,2;pack,1106;pack,1121;pack,1136;pack,1151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125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 x14ac:dyDescent="0.15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264</v>
      </c>
      <c r="G930" s="50">
        <f t="shared" si="705"/>
        <v>440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prop,209,2;pack,1106;pack,1121;pack,1136;pack,1151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125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 x14ac:dyDescent="0.15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264</v>
      </c>
      <c r="G931" s="50">
        <f t="shared" si="706"/>
        <v>440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prop,209,2;pack,1106;pack,1121;pack,1136;pack,1151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125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 x14ac:dyDescent="0.15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272</v>
      </c>
      <c r="G932" s="50">
        <f t="shared" si="707"/>
        <v>454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prop,209,2;pack,1107;pack,1122;pack,1137;pack,1152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0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 x14ac:dyDescent="0.15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272</v>
      </c>
      <c r="G933" s="50">
        <f t="shared" si="708"/>
        <v>454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prop,209,2;pack,1107;pack,1122;pack,1137;pack,1152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0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 x14ac:dyDescent="0.15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280</v>
      </c>
      <c r="G934" s="50">
        <f t="shared" si="709"/>
        <v>466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prop,209,2;pack,1107;pack,1122;pack,1137;pack,1152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0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 x14ac:dyDescent="0.15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280</v>
      </c>
      <c r="G935" s="50">
        <f t="shared" si="710"/>
        <v>466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prop,209,2;pack,1107;pack,1122;pack,1137;pack,1152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0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 x14ac:dyDescent="0.15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288</v>
      </c>
      <c r="G936" s="50">
        <f t="shared" si="711"/>
        <v>480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prop,209,2;pack,1107;pack,1122;pack,1137;pack,1152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0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 x14ac:dyDescent="0.15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288</v>
      </c>
      <c r="G937" s="50">
        <f t="shared" si="712"/>
        <v>480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prop,209,2;pack,1107;pack,1122;pack,1137;pack,1152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0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 x14ac:dyDescent="0.15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296</v>
      </c>
      <c r="G938" s="50">
        <f t="shared" si="713"/>
        <v>494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prop,209,2;pack,1108;pack,1123;pack,1138;pack,1153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0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 x14ac:dyDescent="0.15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296</v>
      </c>
      <c r="G939" s="50">
        <f t="shared" si="714"/>
        <v>494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prop,209,2;pack,1108;pack,1123;pack,1138;pack,1153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0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 x14ac:dyDescent="0.15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304</v>
      </c>
      <c r="G940" s="50">
        <f t="shared" si="715"/>
        <v>506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prop,209,2;pack,1108;pack,1123;pack,1138;pack,1153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0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 x14ac:dyDescent="0.15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304</v>
      </c>
      <c r="G941" s="50">
        <f t="shared" si="716"/>
        <v>506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prop,209,2;pack,1108;pack,1123;pack,1138;pack,1153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0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 x14ac:dyDescent="0.15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304</v>
      </c>
      <c r="G942" s="50">
        <f t="shared" si="717"/>
        <v>506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prop,209,2;pack,1108;pack,1123;pack,1138;pack,1153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0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 x14ac:dyDescent="0.15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312</v>
      </c>
      <c r="G943" s="50">
        <f t="shared" si="718"/>
        <v>520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prop,209,2;pack,1108;pack,1123;pack,1138;pack,1153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0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 x14ac:dyDescent="0.15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320</v>
      </c>
      <c r="G944" s="50">
        <f t="shared" si="719"/>
        <v>534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prop,209,2;pack,1109;pack,1124;pack,1139;pack,1154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0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 x14ac:dyDescent="0.15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328</v>
      </c>
      <c r="G945" s="50">
        <f t="shared" si="723"/>
        <v>546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prop,209,2;pack,1109;pack,1124;pack,1139;pack,1154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0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 x14ac:dyDescent="0.15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328</v>
      </c>
      <c r="G946" s="50">
        <f t="shared" si="724"/>
        <v>546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prop,209,2;pack,1109;pack,1124;pack,1139;pack,1154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0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 x14ac:dyDescent="0.15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336</v>
      </c>
      <c r="G947" s="50">
        <f t="shared" si="725"/>
        <v>560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prop,209,2;pack,1109;pack,1124;pack,1139;pack,1154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0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 x14ac:dyDescent="0.15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336</v>
      </c>
      <c r="G948" s="50">
        <f t="shared" si="726"/>
        <v>560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prop,209,2;pack,1109;pack,1124;pack,1139;pack,1154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0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 x14ac:dyDescent="0.15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344</v>
      </c>
      <c r="G949" s="50">
        <f t="shared" si="727"/>
        <v>574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prop,209,2;pack,1110;pack,1125;pack,1140;pack,1155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0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 x14ac:dyDescent="0.15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344</v>
      </c>
      <c r="G950" s="50">
        <f t="shared" si="728"/>
        <v>574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prop,209,2;pack,1110;pack,1125;pack,1140;pack,1155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0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 x14ac:dyDescent="0.15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352</v>
      </c>
      <c r="G951" s="50">
        <f t="shared" si="729"/>
        <v>586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prop,209,2;pack,1110;pack,1125;pack,1140;pack,1155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0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 x14ac:dyDescent="0.15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352</v>
      </c>
      <c r="G952" s="50">
        <f t="shared" si="730"/>
        <v>586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prop,209,2;pack,1110;pack,1125;pack,1140;pack,1155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0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 x14ac:dyDescent="0.15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360</v>
      </c>
      <c r="G953" s="50">
        <f t="shared" si="731"/>
        <v>600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prop,209,2;pack,1110;pack,1125;pack,1140;pack,1155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0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 x14ac:dyDescent="0.15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360</v>
      </c>
      <c r="G954" s="50">
        <f t="shared" si="732"/>
        <v>600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prop,209,2;pack,1110;pack,1125;pack,1140;pack,1155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0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 x14ac:dyDescent="0.15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360</v>
      </c>
      <c r="G955" s="50">
        <f t="shared" si="733"/>
        <v>600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prop,209,2;pack,1110;pack,1125;pack,1140;pack,1155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0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 x14ac:dyDescent="0.15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372</v>
      </c>
      <c r="G956" s="50">
        <f t="shared" si="734"/>
        <v>620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prop,209,2;pack,1111;pack,1126;pack,1141;pack,1156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0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 x14ac:dyDescent="0.15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372</v>
      </c>
      <c r="G957" s="50">
        <f t="shared" si="735"/>
        <v>620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prop,209,2;pack,1111;pack,1126;pack,1141;pack,1156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0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 x14ac:dyDescent="0.15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372</v>
      </c>
      <c r="G958" s="50">
        <f t="shared" si="736"/>
        <v>620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prop,209,2;pack,1111;pack,1126;pack,1141;pack,1156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0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 x14ac:dyDescent="0.15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384</v>
      </c>
      <c r="G959" s="50">
        <f t="shared" si="737"/>
        <v>640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prop,209,2;pack,1111;pack,1126;pack,1141;pack,1156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0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 x14ac:dyDescent="0.15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384</v>
      </c>
      <c r="G960" s="50">
        <f t="shared" si="738"/>
        <v>640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prop,209,2;pack,1111;pack,1126;pack,1141;pack,1156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0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 x14ac:dyDescent="0.15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384</v>
      </c>
      <c r="G961" s="50">
        <f t="shared" si="739"/>
        <v>640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prop,209,2;pack,1111;pack,1126;pack,1141;pack,1156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0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 x14ac:dyDescent="0.15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390</v>
      </c>
      <c r="G962" s="50">
        <f t="shared" si="740"/>
        <v>650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prop,209,2;pack,1112;pack,1127;pack,1142;pack,1157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0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 x14ac:dyDescent="0.15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390</v>
      </c>
      <c r="G963" s="50">
        <f t="shared" si="741"/>
        <v>650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prop,209,2;pack,1112;pack,1127;pack,1142;pack,1157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0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 x14ac:dyDescent="0.15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390</v>
      </c>
      <c r="G964" s="50">
        <f t="shared" si="742"/>
        <v>650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prop,209,2;pack,1112;pack,1127;pack,1142;pack,1157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0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 x14ac:dyDescent="0.15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396</v>
      </c>
      <c r="G965" s="50">
        <f t="shared" si="746"/>
        <v>660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prop,209,2;pack,1112;pack,1127;pack,1142;pack,1157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0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 x14ac:dyDescent="0.15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396</v>
      </c>
      <c r="G966" s="50">
        <f t="shared" si="747"/>
        <v>660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prop,209,2;pack,1112;pack,1127;pack,1142;pack,1157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0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 x14ac:dyDescent="0.15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396</v>
      </c>
      <c r="G967" s="50">
        <f t="shared" si="748"/>
        <v>660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prop,209,2;pack,1112;pack,1127;pack,1142;pack,1157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0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 x14ac:dyDescent="0.15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402</v>
      </c>
      <c r="G968" s="50">
        <f t="shared" si="749"/>
        <v>670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prop,209,2;pack,1112;pack,1127;pack,1142;pack,1157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0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 x14ac:dyDescent="0.15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402</v>
      </c>
      <c r="G969" s="50">
        <f t="shared" si="750"/>
        <v>670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prop,209,2;pack,1112;pack,1127;pack,1142;pack,1157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0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 x14ac:dyDescent="0.15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402</v>
      </c>
      <c r="G970" s="50">
        <f t="shared" si="751"/>
        <v>670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prop,209,2;pack,1112;pack,1127;pack,1142;pack,1157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0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 x14ac:dyDescent="0.15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408</v>
      </c>
      <c r="G971" s="50">
        <f t="shared" si="752"/>
        <v>680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prop,209,2;pack,1112;pack,1127;pack,1142;pack,1157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0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 x14ac:dyDescent="0.15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408</v>
      </c>
      <c r="G972" s="50">
        <f t="shared" si="753"/>
        <v>680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0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 x14ac:dyDescent="0.15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408</v>
      </c>
      <c r="G973" s="50">
        <f t="shared" si="754"/>
        <v>680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0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 x14ac:dyDescent="0.15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414</v>
      </c>
      <c r="G974" s="50">
        <f t="shared" si="755"/>
        <v>690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prop,209,2;pack,1113;pack,1128;pack,1143;pack,1158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0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 x14ac:dyDescent="0.15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414</v>
      </c>
      <c r="G975" s="50">
        <f t="shared" si="756"/>
        <v>690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prop,209,2;pack,1113;pack,1128;pack,1143;pack,1158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0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 x14ac:dyDescent="0.15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414</v>
      </c>
      <c r="G976" s="50">
        <f t="shared" si="757"/>
        <v>690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prop,209,2;pack,1113;pack,1128;pack,1143;pack,1158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0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 x14ac:dyDescent="0.15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420</v>
      </c>
      <c r="G977" s="50">
        <f t="shared" si="758"/>
        <v>700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prop,209,2;pack,1113;pack,1128;pack,1143;pack,1158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0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 x14ac:dyDescent="0.15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420</v>
      </c>
      <c r="G978" s="50">
        <f t="shared" si="759"/>
        <v>700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prop,209,2;pack,1113;pack,1128;pack,1143;pack,1158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0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 x14ac:dyDescent="0.15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420</v>
      </c>
      <c r="G979" s="50">
        <f t="shared" si="760"/>
        <v>700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prop,209,2;pack,1113;pack,1128;pack,1143;pack,1158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0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 x14ac:dyDescent="0.15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426</v>
      </c>
      <c r="G980" s="50">
        <f t="shared" si="761"/>
        <v>710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0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 x14ac:dyDescent="0.15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426</v>
      </c>
      <c r="G981" s="50">
        <f t="shared" si="762"/>
        <v>710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0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 x14ac:dyDescent="0.15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426</v>
      </c>
      <c r="G982" s="50">
        <f t="shared" si="763"/>
        <v>710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0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 x14ac:dyDescent="0.15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432</v>
      </c>
      <c r="G983" s="50">
        <f t="shared" si="764"/>
        <v>720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0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 x14ac:dyDescent="0.15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432</v>
      </c>
      <c r="G984" s="50">
        <f t="shared" si="765"/>
        <v>720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0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 x14ac:dyDescent="0.15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432</v>
      </c>
      <c r="G985" s="50">
        <f t="shared" si="766"/>
        <v>720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0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 x14ac:dyDescent="0.15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440</v>
      </c>
      <c r="G986" s="50">
        <f t="shared" si="767"/>
        <v>734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prop,209,2;pack,1114;pack,1129;pack,1144;pack,1159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0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 x14ac:dyDescent="0.15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440</v>
      </c>
      <c r="G987" s="50">
        <f t="shared" si="768"/>
        <v>734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prop,209,2;pack,1114;pack,1129;pack,1144;pack,1159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0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 x14ac:dyDescent="0.15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0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 x14ac:dyDescent="0.15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448</v>
      </c>
      <c r="G989" s="50">
        <f t="shared" si="770"/>
        <v>746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0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 x14ac:dyDescent="0.15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0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 x14ac:dyDescent="0.15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0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 x14ac:dyDescent="0.15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0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 x14ac:dyDescent="0.15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0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 x14ac:dyDescent="0.15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0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 x14ac:dyDescent="0.15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0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 x14ac:dyDescent="0.15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0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 x14ac:dyDescent="0.15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0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 x14ac:dyDescent="0.15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0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 x14ac:dyDescent="0.15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0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 x14ac:dyDescent="0.15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0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 x14ac:dyDescent="0.15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0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 x14ac:dyDescent="0.15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0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 x14ac:dyDescent="0.15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 x14ac:dyDescent="0.15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 x14ac:dyDescent="0.15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 x14ac:dyDescent="0.15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 x14ac:dyDescent="0.15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 x14ac:dyDescent="0.15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190</v>
      </c>
      <c r="G1008" s="50">
        <f t="shared" si="789"/>
        <v>266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 x14ac:dyDescent="0.15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192</v>
      </c>
      <c r="G1009" s="50">
        <f t="shared" si="793"/>
        <v>280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 x14ac:dyDescent="0.15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194</v>
      </c>
      <c r="G1010" s="50">
        <f t="shared" si="794"/>
        <v>290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prop,213,1;pack,1103;pack,1118;pack,1133;pack,1148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 x14ac:dyDescent="0.15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196</v>
      </c>
      <c r="G1011" s="50">
        <f t="shared" si="795"/>
        <v>300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prop,213,1;pack,1103;pack,1118;pack,1133;pack,1148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 x14ac:dyDescent="0.15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198</v>
      </c>
      <c r="G1012" s="50">
        <f t="shared" si="796"/>
        <v>310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0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 x14ac:dyDescent="0.15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200</v>
      </c>
      <c r="G1013" s="50">
        <f t="shared" si="797"/>
        <v>320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0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 x14ac:dyDescent="0.15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202</v>
      </c>
      <c r="G1014" s="50">
        <f t="shared" si="798"/>
        <v>330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prop,213,1;pack,1104;pack,1119;pack,1134;pack,1149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0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 x14ac:dyDescent="0.15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204</v>
      </c>
      <c r="G1015" s="50">
        <f t="shared" si="799"/>
        <v>340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prop,213,1;pack,1104;pack,1119;pack,1134;pack,1149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0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 x14ac:dyDescent="0.15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210</v>
      </c>
      <c r="G1016" s="50">
        <f t="shared" si="800"/>
        <v>350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prop,213,1;pack,1104;pack,1119;pack,1134;pack,1149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0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 x14ac:dyDescent="0.15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216</v>
      </c>
      <c r="G1017" s="50">
        <f t="shared" si="801"/>
        <v>360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prop,213,1;pack,1104;pack,1119;pack,1134;pack,1149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0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 x14ac:dyDescent="0.15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216</v>
      </c>
      <c r="G1018" s="50">
        <f t="shared" si="802"/>
        <v>360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prop,213,1;pack,1104;pack,1119;pack,1134;pack,1149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0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 x14ac:dyDescent="0.15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222</v>
      </c>
      <c r="G1019" s="50">
        <f t="shared" si="803"/>
        <v>370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prop,213,1;pack,1105;pack,1120;pack,1135;pack,1150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250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 x14ac:dyDescent="0.15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222</v>
      </c>
      <c r="G1020" s="50">
        <f t="shared" si="804"/>
        <v>370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prop,213,1;pack,1105;pack,1120;pack,1135;pack,1150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250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 x14ac:dyDescent="0.15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228</v>
      </c>
      <c r="G1021" s="50">
        <f t="shared" si="805"/>
        <v>380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prop,213,1;pack,1105;pack,1120;pack,1135;pack,1150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250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 x14ac:dyDescent="0.15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228</v>
      </c>
      <c r="G1022" s="50">
        <f t="shared" si="806"/>
        <v>380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prop,213,1;pack,1105;pack,1120;pack,1135;pack,1150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250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 x14ac:dyDescent="0.15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234</v>
      </c>
      <c r="G1023" s="50">
        <f t="shared" si="807"/>
        <v>390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prop,213,1;pack,1105;pack,1120;pack,1135;pack,1150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250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 x14ac:dyDescent="0.15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234</v>
      </c>
      <c r="G1024" s="50">
        <f t="shared" si="808"/>
        <v>390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prop,213,1;pack,1105;pack,1120;pack,1135;pack,1150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250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 x14ac:dyDescent="0.15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240</v>
      </c>
      <c r="G1025" s="50">
        <f t="shared" si="809"/>
        <v>400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prop,213,1;pack,1105;pack,1120;pack,1135;pack,1150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250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 x14ac:dyDescent="0.15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246</v>
      </c>
      <c r="G1026" s="50">
        <f t="shared" si="810"/>
        <v>410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prop,213,1;pack,1106;pack,1121;pack,1136;pack,1151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250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 x14ac:dyDescent="0.15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252</v>
      </c>
      <c r="G1027" s="50">
        <f t="shared" si="811"/>
        <v>420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prop,213,1;pack,1106;pack,1121;pack,1136;pack,1151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250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 x14ac:dyDescent="0.15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258</v>
      </c>
      <c r="G1028" s="50">
        <f t="shared" si="812"/>
        <v>430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prop,213,1;pack,1106;pack,1121;pack,1136;pack,1151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250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 x14ac:dyDescent="0.15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258</v>
      </c>
      <c r="G1029" s="50">
        <f t="shared" si="816"/>
        <v>430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prop,213,1;pack,1106;pack,1121;pack,1136;pack,1151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250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 x14ac:dyDescent="0.15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264</v>
      </c>
      <c r="G1030" s="50">
        <f t="shared" si="817"/>
        <v>440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prop,213,1;pack,1106;pack,1121;pack,1136;pack,1151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250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 x14ac:dyDescent="0.15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264</v>
      </c>
      <c r="G1031" s="50">
        <f t="shared" si="818"/>
        <v>440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prop,213,1;pack,1106;pack,1121;pack,1136;pack,1151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250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 x14ac:dyDescent="0.15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272</v>
      </c>
      <c r="G1032" s="50">
        <f t="shared" si="819"/>
        <v>454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prop,213,1;pack,1107;pack,1122;pack,1137;pack,1152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250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 x14ac:dyDescent="0.15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272</v>
      </c>
      <c r="G1033" s="50">
        <f t="shared" si="820"/>
        <v>454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prop,213,1;pack,1107;pack,1122;pack,1137;pack,1152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250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 x14ac:dyDescent="0.15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280</v>
      </c>
      <c r="G1034" s="50">
        <f t="shared" si="821"/>
        <v>466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prop,213,1;pack,1107;pack,1122;pack,1137;pack,1152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250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 x14ac:dyDescent="0.15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280</v>
      </c>
      <c r="G1035" s="50">
        <f t="shared" si="822"/>
        <v>466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prop,213,1;pack,1107;pack,1122;pack,1137;pack,1152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250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 x14ac:dyDescent="0.15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288</v>
      </c>
      <c r="G1036" s="50">
        <f t="shared" si="823"/>
        <v>480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prop,213,1;pack,1107;pack,1122;pack,1137;pack,1152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250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 x14ac:dyDescent="0.15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288</v>
      </c>
      <c r="G1037" s="50">
        <f t="shared" si="824"/>
        <v>480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prop,213,1;pack,1107;pack,1122;pack,1137;pack,1152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250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 x14ac:dyDescent="0.15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296</v>
      </c>
      <c r="G1038" s="50">
        <f t="shared" si="825"/>
        <v>494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prop,213,1;pack,1108;pack,1123;pack,1138;pack,1153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250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 x14ac:dyDescent="0.15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296</v>
      </c>
      <c r="G1039" s="50">
        <f t="shared" si="826"/>
        <v>494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prop,213,1;pack,1108;pack,1123;pack,1138;pack,1153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250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 x14ac:dyDescent="0.15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304</v>
      </c>
      <c r="G1040" s="50">
        <f t="shared" si="827"/>
        <v>506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prop,213,1;pack,1108;pack,1123;pack,1138;pack,1153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250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 x14ac:dyDescent="0.15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304</v>
      </c>
      <c r="G1041" s="50">
        <f t="shared" si="828"/>
        <v>506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prop,213,1;pack,1108;pack,1123;pack,1138;pack,1153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250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 x14ac:dyDescent="0.15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304</v>
      </c>
      <c r="G1042" s="50">
        <f t="shared" si="829"/>
        <v>506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prop,213,1;pack,1108;pack,1123;pack,1138;pack,1153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250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 x14ac:dyDescent="0.15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312</v>
      </c>
      <c r="G1043" s="50">
        <f t="shared" si="830"/>
        <v>520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prop,213,1;pack,1108;pack,1123;pack,1138;pack,1153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250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 x14ac:dyDescent="0.15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320</v>
      </c>
      <c r="G1044" s="50">
        <f t="shared" si="831"/>
        <v>534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prop,213,1;pack,1109;pack,1124;pack,1139;pack,1154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500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 x14ac:dyDescent="0.15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328</v>
      </c>
      <c r="G1045" s="50">
        <f t="shared" si="832"/>
        <v>546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prop,213,1;pack,1109;pack,1124;pack,1139;pack,1154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500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 x14ac:dyDescent="0.15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328</v>
      </c>
      <c r="G1046" s="50">
        <f t="shared" si="833"/>
        <v>546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prop,213,1;pack,1109;pack,1124;pack,1139;pack,1154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500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 x14ac:dyDescent="0.15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336</v>
      </c>
      <c r="G1047" s="50">
        <f t="shared" si="834"/>
        <v>560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prop,213,1;pack,1109;pack,1124;pack,1139;pack,1154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500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 x14ac:dyDescent="0.15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336</v>
      </c>
      <c r="G1048" s="50">
        <f t="shared" si="835"/>
        <v>560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prop,213,1;pack,1109;pack,1124;pack,1139;pack,1154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500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 x14ac:dyDescent="0.15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344</v>
      </c>
      <c r="G1049" s="50">
        <f t="shared" si="836"/>
        <v>574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prop,213,1;pack,1110;pack,1125;pack,1140;pack,1155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375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 x14ac:dyDescent="0.15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344</v>
      </c>
      <c r="G1050" s="50">
        <f t="shared" si="837"/>
        <v>574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prop,213,1;pack,1110;pack,1125;pack,1140;pack,1155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375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 x14ac:dyDescent="0.15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352</v>
      </c>
      <c r="G1051" s="50">
        <f t="shared" si="838"/>
        <v>586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prop,213,1;pack,1110;pack,1125;pack,1140;pack,1155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375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 x14ac:dyDescent="0.15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352</v>
      </c>
      <c r="G1052" s="50">
        <f t="shared" si="839"/>
        <v>586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prop,213,1;pack,1110;pack,1125;pack,1140;pack,1155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375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 x14ac:dyDescent="0.15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360</v>
      </c>
      <c r="G1053" s="50">
        <f t="shared" si="840"/>
        <v>600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prop,213,1;pack,1110;pack,1125;pack,1140;pack,1155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375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 x14ac:dyDescent="0.15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360</v>
      </c>
      <c r="G1054" s="50">
        <f t="shared" si="841"/>
        <v>600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prop,213,1;pack,1110;pack,1125;pack,1140;pack,1155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375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 x14ac:dyDescent="0.15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360</v>
      </c>
      <c r="G1055" s="50">
        <f t="shared" si="842"/>
        <v>600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prop,213,1;pack,1110;pack,1125;pack,1140;pack,1155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375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 x14ac:dyDescent="0.15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372</v>
      </c>
      <c r="G1056" s="50">
        <f t="shared" si="843"/>
        <v>620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prop,213,1;pack,1111;pack,1126;pack,1141;pack,1156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375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 x14ac:dyDescent="0.15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372</v>
      </c>
      <c r="G1057" s="50">
        <f t="shared" si="844"/>
        <v>620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prop,213,1;pack,1111;pack,1126;pack,1141;pack,1156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375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 x14ac:dyDescent="0.15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372</v>
      </c>
      <c r="G1058" s="50">
        <f t="shared" si="845"/>
        <v>620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prop,213,1;pack,1111;pack,1126;pack,1141;pack,1156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375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 x14ac:dyDescent="0.15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384</v>
      </c>
      <c r="G1059" s="50">
        <f t="shared" si="846"/>
        <v>640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prop,213,1;pack,1111;pack,1126;pack,1141;pack,1156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375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 x14ac:dyDescent="0.15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384</v>
      </c>
      <c r="G1060" s="50">
        <f t="shared" si="847"/>
        <v>640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prop,213,1;pack,1111;pack,1126;pack,1141;pack,1156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375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 x14ac:dyDescent="0.15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384</v>
      </c>
      <c r="G1061" s="50">
        <f t="shared" si="848"/>
        <v>640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prop,213,1;pack,1111;pack,1126;pack,1141;pack,1156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375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 x14ac:dyDescent="0.15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390</v>
      </c>
      <c r="G1062" s="50">
        <f t="shared" si="849"/>
        <v>650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prop,213,1;pack,1112;pack,1127;pack,1142;pack,1157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250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 x14ac:dyDescent="0.15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390</v>
      </c>
      <c r="G1063" s="50">
        <f t="shared" si="850"/>
        <v>650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prop,213,1;pack,1112;pack,1127;pack,1142;pack,1157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250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 x14ac:dyDescent="0.15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390</v>
      </c>
      <c r="G1064" s="50">
        <f t="shared" si="851"/>
        <v>650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prop,213,1;pack,1112;pack,1127;pack,1142;pack,1157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250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 x14ac:dyDescent="0.15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396</v>
      </c>
      <c r="G1065" s="50">
        <f t="shared" si="852"/>
        <v>660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prop,213,1;pack,1112;pack,1127;pack,1142;pack,1157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250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 x14ac:dyDescent="0.15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396</v>
      </c>
      <c r="G1066" s="50">
        <f t="shared" si="853"/>
        <v>660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prop,213,1;pack,1112;pack,1127;pack,1142;pack,1157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250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 x14ac:dyDescent="0.15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396</v>
      </c>
      <c r="G1067" s="50">
        <f t="shared" si="854"/>
        <v>660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prop,213,1;pack,1112;pack,1127;pack,1142;pack,1157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250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 x14ac:dyDescent="0.15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402</v>
      </c>
      <c r="G1068" s="50">
        <f t="shared" si="855"/>
        <v>670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prop,213,1;pack,1112;pack,1127;pack,1142;pack,1157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250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 x14ac:dyDescent="0.15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402</v>
      </c>
      <c r="G1069" s="50">
        <f t="shared" si="856"/>
        <v>670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prop,213,1;pack,1112;pack,1127;pack,1142;pack,1157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250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 x14ac:dyDescent="0.15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402</v>
      </c>
      <c r="G1070" s="50">
        <f t="shared" si="857"/>
        <v>670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prop,213,1;pack,1112;pack,1127;pack,1142;pack,1157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250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 x14ac:dyDescent="0.15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408</v>
      </c>
      <c r="G1071" s="50">
        <f t="shared" si="858"/>
        <v>680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prop,213,1;pack,1112;pack,1127;pack,1142;pack,1157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250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 x14ac:dyDescent="0.15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408</v>
      </c>
      <c r="G1072" s="50">
        <f t="shared" si="859"/>
        <v>680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250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 x14ac:dyDescent="0.15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408</v>
      </c>
      <c r="G1073" s="50">
        <f t="shared" si="863"/>
        <v>680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250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 x14ac:dyDescent="0.15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414</v>
      </c>
      <c r="G1074" s="50">
        <f t="shared" si="864"/>
        <v>690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prop,213,1;pack,1113;pack,1128;pack,1143;pack,1158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250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 x14ac:dyDescent="0.15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414</v>
      </c>
      <c r="G1075" s="50">
        <f t="shared" si="865"/>
        <v>690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prop,213,1;pack,1113;pack,1128;pack,1143;pack,1158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250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 x14ac:dyDescent="0.15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414</v>
      </c>
      <c r="G1076" s="50">
        <f t="shared" si="866"/>
        <v>690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prop,213,1;pack,1113;pack,1128;pack,1143;pack,1158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250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 x14ac:dyDescent="0.15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420</v>
      </c>
      <c r="G1077" s="50">
        <f t="shared" si="867"/>
        <v>700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prop,213,1;pack,1113;pack,1128;pack,1143;pack,1158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250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 x14ac:dyDescent="0.15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420</v>
      </c>
      <c r="G1078" s="50">
        <f t="shared" si="868"/>
        <v>700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prop,213,1;pack,1113;pack,1128;pack,1143;pack,1158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250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 x14ac:dyDescent="0.15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420</v>
      </c>
      <c r="G1079" s="50">
        <f t="shared" si="869"/>
        <v>700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prop,213,1;pack,1113;pack,1128;pack,1143;pack,1158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250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 x14ac:dyDescent="0.15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426</v>
      </c>
      <c r="G1080" s="50">
        <f t="shared" si="870"/>
        <v>710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250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 x14ac:dyDescent="0.15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426</v>
      </c>
      <c r="G1081" s="50">
        <f t="shared" si="871"/>
        <v>710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250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 x14ac:dyDescent="0.15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426</v>
      </c>
      <c r="G1082" s="50">
        <f t="shared" si="872"/>
        <v>710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250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 x14ac:dyDescent="0.15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432</v>
      </c>
      <c r="G1083" s="50">
        <f t="shared" si="873"/>
        <v>720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250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 x14ac:dyDescent="0.15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432</v>
      </c>
      <c r="G1084" s="50">
        <f t="shared" si="874"/>
        <v>720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250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 x14ac:dyDescent="0.15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432</v>
      </c>
      <c r="G1085" s="50">
        <f t="shared" si="875"/>
        <v>720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250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 x14ac:dyDescent="0.15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440</v>
      </c>
      <c r="G1086" s="50">
        <f t="shared" si="876"/>
        <v>734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prop,213,1;pack,1114;pack,1129;pack,1144;pack,1159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250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 x14ac:dyDescent="0.15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440</v>
      </c>
      <c r="G1087" s="50">
        <f t="shared" si="877"/>
        <v>734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prop,213,1;pack,1114;pack,1129;pack,1144;pack,1159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250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 x14ac:dyDescent="0.15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250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 x14ac:dyDescent="0.15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448</v>
      </c>
      <c r="G1089" s="50">
        <f t="shared" si="879"/>
        <v>746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250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 x14ac:dyDescent="0.15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250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 x14ac:dyDescent="0.15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250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 x14ac:dyDescent="0.15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250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 x14ac:dyDescent="0.15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250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 x14ac:dyDescent="0.15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250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 x14ac:dyDescent="0.15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250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 x14ac:dyDescent="0.15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250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 x14ac:dyDescent="0.15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250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 x14ac:dyDescent="0.15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250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 x14ac:dyDescent="0.15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250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 x14ac:dyDescent="0.15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250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 x14ac:dyDescent="0.15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250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 x14ac:dyDescent="0.15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250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 x14ac:dyDescent="0.15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0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 x14ac:dyDescent="0.15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0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 x14ac:dyDescent="0.15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0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 x14ac:dyDescent="0.15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0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 x14ac:dyDescent="0.15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125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 x14ac:dyDescent="0.15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190</v>
      </c>
      <c r="G1108" s="50">
        <f t="shared" si="901"/>
        <v>266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125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 x14ac:dyDescent="0.15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192</v>
      </c>
      <c r="G1109" s="50">
        <f t="shared" si="902"/>
        <v>280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125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 x14ac:dyDescent="0.15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194</v>
      </c>
      <c r="G1110" s="50">
        <f t="shared" si="903"/>
        <v>290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prop,210,2;pack,1103;pack,1118;pack,1133;pack,1148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500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 x14ac:dyDescent="0.15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196</v>
      </c>
      <c r="G1111" s="50">
        <f t="shared" si="904"/>
        <v>300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prop,210,2;pack,1103;pack,1118;pack,1133;pack,1148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500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 x14ac:dyDescent="0.15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198</v>
      </c>
      <c r="G1112" s="50">
        <f t="shared" si="905"/>
        <v>310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500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 x14ac:dyDescent="0.15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200</v>
      </c>
      <c r="G1113" s="50">
        <f t="shared" si="906"/>
        <v>320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500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 x14ac:dyDescent="0.15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202</v>
      </c>
      <c r="G1114" s="50">
        <f t="shared" si="907"/>
        <v>330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prop,210,2;pack,1104;pack,1119;pack,1134;pack,1149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125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 x14ac:dyDescent="0.15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204</v>
      </c>
      <c r="G1115" s="50">
        <f t="shared" si="908"/>
        <v>340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prop,210,2;pack,1104;pack,1119;pack,1134;pack,1149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125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 x14ac:dyDescent="0.15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210</v>
      </c>
      <c r="G1116" s="50">
        <f t="shared" si="909"/>
        <v>350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prop,210,2;pack,1104;pack,1119;pack,1134;pack,1149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125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 x14ac:dyDescent="0.15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216</v>
      </c>
      <c r="G1117" s="50">
        <f t="shared" si="910"/>
        <v>360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prop,210,2;pack,1104;pack,1119;pack,1134;pack,1149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125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 x14ac:dyDescent="0.15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216</v>
      </c>
      <c r="G1118" s="50">
        <f t="shared" si="911"/>
        <v>360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prop,210,2;pack,1104;pack,1119;pack,1134;pack,1149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125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 x14ac:dyDescent="0.15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222</v>
      </c>
      <c r="G1119" s="50">
        <f t="shared" si="912"/>
        <v>370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prop,210,2;pack,1105;pack,1120;pack,1135;pack,1150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125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 x14ac:dyDescent="0.15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222</v>
      </c>
      <c r="G1120" s="50">
        <f t="shared" si="913"/>
        <v>370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prop,210,2;pack,1105;pack,1120;pack,1135;pack,1150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125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 x14ac:dyDescent="0.15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228</v>
      </c>
      <c r="G1121" s="50">
        <f t="shared" si="914"/>
        <v>380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prop,210,2;pack,1105;pack,1120;pack,1135;pack,1150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125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 x14ac:dyDescent="0.15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228</v>
      </c>
      <c r="G1122" s="50">
        <f t="shared" si="915"/>
        <v>380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prop,210,2;pack,1105;pack,1120;pack,1135;pack,1150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125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 x14ac:dyDescent="0.15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234</v>
      </c>
      <c r="G1123" s="50">
        <f t="shared" si="916"/>
        <v>390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prop,210,2;pack,1105;pack,1120;pack,1135;pack,1150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125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 x14ac:dyDescent="0.15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234</v>
      </c>
      <c r="G1124" s="50">
        <f t="shared" si="917"/>
        <v>390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prop,210,2;pack,1105;pack,1120;pack,1135;pack,1150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125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 x14ac:dyDescent="0.15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240</v>
      </c>
      <c r="G1125" s="50">
        <f t="shared" si="918"/>
        <v>400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prop,210,2;pack,1105;pack,1120;pack,1135;pack,1150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125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 x14ac:dyDescent="0.15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246</v>
      </c>
      <c r="G1126" s="50">
        <f t="shared" si="919"/>
        <v>410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prop,210,2;pack,1106;pack,1121;pack,1136;pack,1151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125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 x14ac:dyDescent="0.15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252</v>
      </c>
      <c r="G1127" s="50">
        <f t="shared" si="920"/>
        <v>420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prop,210,2;pack,1106;pack,1121;pack,1136;pack,1151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125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 x14ac:dyDescent="0.15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258</v>
      </c>
      <c r="G1128" s="50">
        <f t="shared" si="921"/>
        <v>430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prop,210,2;pack,1106;pack,1121;pack,1136;pack,1151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125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 x14ac:dyDescent="0.15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258</v>
      </c>
      <c r="G1129" s="50">
        <f t="shared" si="922"/>
        <v>430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prop,210,2;pack,1106;pack,1121;pack,1136;pack,1151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125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 x14ac:dyDescent="0.15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264</v>
      </c>
      <c r="G1130" s="50">
        <f t="shared" si="923"/>
        <v>440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prop,210,2;pack,1106;pack,1121;pack,1136;pack,1151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125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 x14ac:dyDescent="0.15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264</v>
      </c>
      <c r="G1131" s="50">
        <f t="shared" si="924"/>
        <v>440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prop,210,2;pack,1106;pack,1121;pack,1136;pack,1151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125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 x14ac:dyDescent="0.15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272</v>
      </c>
      <c r="G1132" s="50">
        <f t="shared" si="925"/>
        <v>454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prop,210,2;pack,1107;pack,1122;pack,1137;pack,1152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0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 x14ac:dyDescent="0.15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272</v>
      </c>
      <c r="G1133" s="50">
        <f t="shared" si="926"/>
        <v>454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prop,210,2;pack,1107;pack,1122;pack,1137;pack,1152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0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 x14ac:dyDescent="0.15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280</v>
      </c>
      <c r="G1134" s="50">
        <f t="shared" si="927"/>
        <v>466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prop,210,2;pack,1107;pack,1122;pack,1137;pack,1152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0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 x14ac:dyDescent="0.15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280</v>
      </c>
      <c r="G1135" s="50">
        <f t="shared" si="928"/>
        <v>466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prop,210,2;pack,1107;pack,1122;pack,1137;pack,1152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0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 x14ac:dyDescent="0.15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288</v>
      </c>
      <c r="G1136" s="50">
        <f t="shared" si="929"/>
        <v>480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prop,210,2;pack,1107;pack,1122;pack,1137;pack,1152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0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 x14ac:dyDescent="0.15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288</v>
      </c>
      <c r="G1137" s="50">
        <f t="shared" si="933"/>
        <v>480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prop,210,2;pack,1107;pack,1122;pack,1137;pack,1152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0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 x14ac:dyDescent="0.15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296</v>
      </c>
      <c r="G1138" s="50">
        <f t="shared" si="934"/>
        <v>494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prop,210,2;pack,1108;pack,1123;pack,1138;pack,1153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0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 x14ac:dyDescent="0.15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296</v>
      </c>
      <c r="G1139" s="50">
        <f t="shared" si="935"/>
        <v>494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prop,210,2;pack,1108;pack,1123;pack,1138;pack,1153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0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 x14ac:dyDescent="0.15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304</v>
      </c>
      <c r="G1140" s="50">
        <f t="shared" si="936"/>
        <v>506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prop,210,2;pack,1108;pack,1123;pack,1138;pack,1153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0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 x14ac:dyDescent="0.15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304</v>
      </c>
      <c r="G1141" s="50">
        <f t="shared" si="937"/>
        <v>506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prop,210,2;pack,1108;pack,1123;pack,1138;pack,1153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0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 x14ac:dyDescent="0.15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304</v>
      </c>
      <c r="G1142" s="50">
        <f t="shared" si="938"/>
        <v>506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prop,210,2;pack,1108;pack,1123;pack,1138;pack,1153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0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 x14ac:dyDescent="0.15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312</v>
      </c>
      <c r="G1143" s="50">
        <f t="shared" si="939"/>
        <v>520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prop,210,2;pack,1108;pack,1123;pack,1138;pack,1153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0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 x14ac:dyDescent="0.15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320</v>
      </c>
      <c r="G1144" s="50">
        <f t="shared" si="940"/>
        <v>534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prop,210,2;pack,1109;pack,1124;pack,1139;pack,1154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0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 x14ac:dyDescent="0.15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328</v>
      </c>
      <c r="G1145" s="50">
        <f t="shared" si="941"/>
        <v>546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prop,210,2;pack,1109;pack,1124;pack,1139;pack,1154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0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 x14ac:dyDescent="0.15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328</v>
      </c>
      <c r="G1146" s="50">
        <f t="shared" si="942"/>
        <v>546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prop,210,2;pack,1109;pack,1124;pack,1139;pack,1154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0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 x14ac:dyDescent="0.15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336</v>
      </c>
      <c r="G1147" s="50">
        <f t="shared" si="943"/>
        <v>560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prop,210,2;pack,1109;pack,1124;pack,1139;pack,1154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0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 x14ac:dyDescent="0.15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336</v>
      </c>
      <c r="G1148" s="50">
        <f t="shared" si="944"/>
        <v>560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prop,210,2;pack,1109;pack,1124;pack,1139;pack,1154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0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 x14ac:dyDescent="0.15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344</v>
      </c>
      <c r="G1149" s="50">
        <f t="shared" si="945"/>
        <v>574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prop,210,2;pack,1110;pack,1125;pack,1140;pack,1155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0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 x14ac:dyDescent="0.15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344</v>
      </c>
      <c r="G1150" s="50">
        <f t="shared" si="946"/>
        <v>574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prop,210,2;pack,1110;pack,1125;pack,1140;pack,1155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0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 x14ac:dyDescent="0.15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352</v>
      </c>
      <c r="G1151" s="50">
        <f t="shared" si="947"/>
        <v>586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prop,210,2;pack,1110;pack,1125;pack,1140;pack,1155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0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 x14ac:dyDescent="0.15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352</v>
      </c>
      <c r="G1152" s="50">
        <f t="shared" si="948"/>
        <v>586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prop,210,2;pack,1110;pack,1125;pack,1140;pack,1155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0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 x14ac:dyDescent="0.15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360</v>
      </c>
      <c r="G1153" s="50">
        <f t="shared" si="949"/>
        <v>600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prop,210,2;pack,1110;pack,1125;pack,1140;pack,1155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0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 x14ac:dyDescent="0.15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360</v>
      </c>
      <c r="G1154" s="50">
        <f t="shared" si="950"/>
        <v>600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prop,210,2;pack,1110;pack,1125;pack,1140;pack,1155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0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 x14ac:dyDescent="0.15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360</v>
      </c>
      <c r="G1155" s="50">
        <f t="shared" si="951"/>
        <v>600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prop,210,2;pack,1110;pack,1125;pack,1140;pack,1155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0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 x14ac:dyDescent="0.15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372</v>
      </c>
      <c r="G1156" s="50">
        <f t="shared" si="952"/>
        <v>620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prop,210,2;pack,1111;pack,1126;pack,1141;pack,1156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0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 x14ac:dyDescent="0.15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372</v>
      </c>
      <c r="G1157" s="50">
        <f t="shared" si="956"/>
        <v>620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prop,210,2;pack,1111;pack,1126;pack,1141;pack,1156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0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 x14ac:dyDescent="0.15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372</v>
      </c>
      <c r="G1158" s="50">
        <f t="shared" si="957"/>
        <v>620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prop,210,2;pack,1111;pack,1126;pack,1141;pack,1156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0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 x14ac:dyDescent="0.15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384</v>
      </c>
      <c r="G1159" s="50">
        <f t="shared" si="958"/>
        <v>640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prop,210,2;pack,1111;pack,1126;pack,1141;pack,1156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0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 x14ac:dyDescent="0.15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384</v>
      </c>
      <c r="G1160" s="50">
        <f t="shared" si="959"/>
        <v>640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prop,210,2;pack,1111;pack,1126;pack,1141;pack,1156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0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 x14ac:dyDescent="0.15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384</v>
      </c>
      <c r="G1161" s="50">
        <f t="shared" si="960"/>
        <v>640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prop,210,2;pack,1111;pack,1126;pack,1141;pack,1156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0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 x14ac:dyDescent="0.15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390</v>
      </c>
      <c r="G1162" s="50">
        <f t="shared" si="961"/>
        <v>650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prop,210,2;pack,1112;pack,1127;pack,1142;pack,1157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0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 x14ac:dyDescent="0.15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390</v>
      </c>
      <c r="G1163" s="50">
        <f t="shared" si="962"/>
        <v>650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prop,210,2;pack,1112;pack,1127;pack,1142;pack,1157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0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 x14ac:dyDescent="0.15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390</v>
      </c>
      <c r="G1164" s="50">
        <f t="shared" si="963"/>
        <v>650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prop,210,2;pack,1112;pack,1127;pack,1142;pack,1157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0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 x14ac:dyDescent="0.15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396</v>
      </c>
      <c r="G1165" s="50">
        <f t="shared" si="964"/>
        <v>660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prop,210,2;pack,1112;pack,1127;pack,1142;pack,1157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0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 x14ac:dyDescent="0.15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396</v>
      </c>
      <c r="G1166" s="50">
        <f t="shared" si="965"/>
        <v>660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prop,210,2;pack,1112;pack,1127;pack,1142;pack,1157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0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 x14ac:dyDescent="0.15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396</v>
      </c>
      <c r="G1167" s="50">
        <f t="shared" si="966"/>
        <v>660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prop,210,2;pack,1112;pack,1127;pack,1142;pack,1157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0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 x14ac:dyDescent="0.15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402</v>
      </c>
      <c r="G1168" s="50">
        <f t="shared" si="967"/>
        <v>670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prop,210,2;pack,1112;pack,1127;pack,1142;pack,1157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0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 x14ac:dyDescent="0.15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402</v>
      </c>
      <c r="G1169" s="50">
        <f t="shared" si="968"/>
        <v>670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prop,210,2;pack,1112;pack,1127;pack,1142;pack,1157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0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 x14ac:dyDescent="0.15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402</v>
      </c>
      <c r="G1170" s="50">
        <f t="shared" si="969"/>
        <v>670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prop,210,2;pack,1112;pack,1127;pack,1142;pack,1157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0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 x14ac:dyDescent="0.15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408</v>
      </c>
      <c r="G1171" s="50">
        <f t="shared" si="970"/>
        <v>680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prop,210,2;pack,1112;pack,1127;pack,1142;pack,1157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0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 x14ac:dyDescent="0.15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408</v>
      </c>
      <c r="G1172" s="50">
        <f t="shared" si="971"/>
        <v>680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0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 x14ac:dyDescent="0.15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408</v>
      </c>
      <c r="G1173" s="50">
        <f t="shared" si="972"/>
        <v>680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0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 x14ac:dyDescent="0.15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414</v>
      </c>
      <c r="G1174" s="50">
        <f t="shared" si="973"/>
        <v>690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prop,210,2;pack,1113;pack,1128;pack,1143;pack,1158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0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 x14ac:dyDescent="0.15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414</v>
      </c>
      <c r="G1175" s="50">
        <f t="shared" si="974"/>
        <v>690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prop,210,2;pack,1113;pack,1128;pack,1143;pack,1158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0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 x14ac:dyDescent="0.15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414</v>
      </c>
      <c r="G1176" s="50">
        <f t="shared" si="975"/>
        <v>690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prop,210,2;pack,1113;pack,1128;pack,1143;pack,1158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0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 x14ac:dyDescent="0.15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420</v>
      </c>
      <c r="G1177" s="50">
        <f t="shared" si="976"/>
        <v>700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prop,210,2;pack,1113;pack,1128;pack,1143;pack,1158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0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 x14ac:dyDescent="0.15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420</v>
      </c>
      <c r="G1178" s="50">
        <f t="shared" si="977"/>
        <v>700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prop,210,2;pack,1113;pack,1128;pack,1143;pack,1158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0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 x14ac:dyDescent="0.15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420</v>
      </c>
      <c r="G1179" s="50">
        <f t="shared" si="978"/>
        <v>700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prop,210,2;pack,1113;pack,1128;pack,1143;pack,1158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0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 x14ac:dyDescent="0.15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426</v>
      </c>
      <c r="G1180" s="50">
        <f t="shared" si="979"/>
        <v>710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0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 x14ac:dyDescent="0.15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426</v>
      </c>
      <c r="G1181" s="50">
        <f t="shared" si="980"/>
        <v>710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0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 x14ac:dyDescent="0.15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426</v>
      </c>
      <c r="G1182" s="50">
        <f t="shared" si="981"/>
        <v>710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0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 x14ac:dyDescent="0.15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432</v>
      </c>
      <c r="G1183" s="50">
        <f t="shared" si="982"/>
        <v>720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0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 x14ac:dyDescent="0.15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432</v>
      </c>
      <c r="G1184" s="50">
        <f t="shared" si="983"/>
        <v>720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0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 x14ac:dyDescent="0.15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432</v>
      </c>
      <c r="G1185" s="50">
        <f t="shared" si="984"/>
        <v>720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0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 x14ac:dyDescent="0.15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440</v>
      </c>
      <c r="G1186" s="50">
        <f t="shared" si="985"/>
        <v>734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prop,210,2;pack,1114;pack,1129;pack,1144;pack,1159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0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 x14ac:dyDescent="0.15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440</v>
      </c>
      <c r="G1187" s="50">
        <f t="shared" si="986"/>
        <v>734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prop,210,2;pack,1114;pack,1129;pack,1144;pack,1159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0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 x14ac:dyDescent="0.15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0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 x14ac:dyDescent="0.15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448</v>
      </c>
      <c r="G1189" s="50">
        <f t="shared" si="988"/>
        <v>746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0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 x14ac:dyDescent="0.15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0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 x14ac:dyDescent="0.15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0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 x14ac:dyDescent="0.15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0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 x14ac:dyDescent="0.15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0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 x14ac:dyDescent="0.15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0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 x14ac:dyDescent="0.15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0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 x14ac:dyDescent="0.15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0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 x14ac:dyDescent="0.15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0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 x14ac:dyDescent="0.15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0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 x14ac:dyDescent="0.15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0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 x14ac:dyDescent="0.15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0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 x14ac:dyDescent="0.15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0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 x14ac:dyDescent="0.15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0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 x14ac:dyDescent="0.15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 x14ac:dyDescent="0.15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 x14ac:dyDescent="0.15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 x14ac:dyDescent="0.15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 x14ac:dyDescent="0.15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 x14ac:dyDescent="0.15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 x14ac:dyDescent="0.15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 x14ac:dyDescent="0.15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prop,214,1;pack,1103;pack,1118;pack,1133;pack,1148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 x14ac:dyDescent="0.15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prop,214,1;pack,1103;pack,1118;pack,1133;pack,1148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 x14ac:dyDescent="0.15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0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 x14ac:dyDescent="0.15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0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 x14ac:dyDescent="0.15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prop,214,1;pack,1104;pack,1119;pack,1134;pack,1149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0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 x14ac:dyDescent="0.15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prop,214,1;pack,1104;pack,1119;pack,1134;pack,1149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0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 x14ac:dyDescent="0.15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prop,214,1;pack,1104;pack,1119;pack,1134;pack,1149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0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 x14ac:dyDescent="0.15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prop,214,1;pack,1104;pack,1119;pack,1134;pack,1149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0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 x14ac:dyDescent="0.15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prop,214,1;pack,1104;pack,1119;pack,1134;pack,1149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0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 x14ac:dyDescent="0.15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prop,214,1;pack,1105;pack,1120;pack,1135;pack,1150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250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 x14ac:dyDescent="0.15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prop,214,1;pack,1105;pack,1120;pack,1135;pack,1150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250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 x14ac:dyDescent="0.15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prop,214,1;pack,1105;pack,1120;pack,1135;pack,1150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250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 x14ac:dyDescent="0.15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prop,214,1;pack,1105;pack,1120;pack,1135;pack,1150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250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 x14ac:dyDescent="0.15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prop,214,1;pack,1105;pack,1120;pack,1135;pack,1150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250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 x14ac:dyDescent="0.15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prop,214,1;pack,1105;pack,1120;pack,1135;pack,1150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250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 x14ac:dyDescent="0.15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prop,214,1;pack,1105;pack,1120;pack,1135;pack,1150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250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 x14ac:dyDescent="0.15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prop,214,1;pack,1106;pack,1121;pack,1136;pack,1151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250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 x14ac:dyDescent="0.15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prop,214,1;pack,1106;pack,1121;pack,1136;pack,1151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250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 x14ac:dyDescent="0.15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prop,214,1;pack,1106;pack,1121;pack,1136;pack,1151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250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 x14ac:dyDescent="0.15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prop,214,1;pack,1106;pack,1121;pack,1136;pack,1151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250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 x14ac:dyDescent="0.15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prop,214,1;pack,1106;pack,1121;pack,1136;pack,1151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250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 x14ac:dyDescent="0.15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prop,214,1;pack,1106;pack,1121;pack,1136;pack,1151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250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 x14ac:dyDescent="0.15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prop,214,1;pack,1107;pack,1122;pack,1137;pack,1152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250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 x14ac:dyDescent="0.15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prop,214,1;pack,1107;pack,1122;pack,1137;pack,1152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250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 x14ac:dyDescent="0.15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prop,214,1;pack,1107;pack,1122;pack,1137;pack,1152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250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 x14ac:dyDescent="0.15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prop,214,1;pack,1107;pack,1122;pack,1137;pack,1152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250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 x14ac:dyDescent="0.15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prop,214,1;pack,1107;pack,1122;pack,1137;pack,1152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250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 x14ac:dyDescent="0.15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prop,214,1;pack,1107;pack,1122;pack,1137;pack,1152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250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 x14ac:dyDescent="0.15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prop,214,1;pack,1108;pack,1123;pack,1138;pack,1153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250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 x14ac:dyDescent="0.15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prop,214,1;pack,1108;pack,1123;pack,1138;pack,1153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250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 x14ac:dyDescent="0.15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prop,214,1;pack,1108;pack,1123;pack,1138;pack,1153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250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 x14ac:dyDescent="0.15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prop,214,1;pack,1108;pack,1123;pack,1138;pack,1153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250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 x14ac:dyDescent="0.15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prop,214,1;pack,1108;pack,1123;pack,1138;pack,1153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250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 x14ac:dyDescent="0.15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prop,214,1;pack,1108;pack,1123;pack,1138;pack,1153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250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 x14ac:dyDescent="0.15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prop,214,1;pack,1109;pack,1124;pack,1139;pack,1154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500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 x14ac:dyDescent="0.15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prop,214,1;pack,1109;pack,1124;pack,1139;pack,1154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500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 x14ac:dyDescent="0.15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prop,214,1;pack,1109;pack,1124;pack,1139;pack,1154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500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 x14ac:dyDescent="0.15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prop,214,1;pack,1109;pack,1124;pack,1139;pack,1154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500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 x14ac:dyDescent="0.15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prop,214,1;pack,1109;pack,1124;pack,1139;pack,1154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500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 x14ac:dyDescent="0.15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prop,214,1;pack,1110;pack,1125;pack,1140;pack,1155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375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 x14ac:dyDescent="0.15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prop,214,1;pack,1110;pack,1125;pack,1140;pack,1155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375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 x14ac:dyDescent="0.15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prop,214,1;pack,1110;pack,1125;pack,1140;pack,1155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375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 x14ac:dyDescent="0.15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prop,214,1;pack,1110;pack,1125;pack,1140;pack,1155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375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 x14ac:dyDescent="0.15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prop,214,1;pack,1110;pack,1125;pack,1140;pack,1155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375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 x14ac:dyDescent="0.15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prop,214,1;pack,1110;pack,1125;pack,1140;pack,1155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375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 x14ac:dyDescent="0.15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prop,214,1;pack,1110;pack,1125;pack,1140;pack,1155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375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 x14ac:dyDescent="0.15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prop,214,1;pack,1111;pack,1126;pack,1141;pack,1156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375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 x14ac:dyDescent="0.15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prop,214,1;pack,1111;pack,1126;pack,1141;pack,1156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375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 x14ac:dyDescent="0.15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prop,214,1;pack,1111;pack,1126;pack,1141;pack,1156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375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 x14ac:dyDescent="0.15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prop,214,1;pack,1111;pack,1126;pack,1141;pack,1156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375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 x14ac:dyDescent="0.15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prop,214,1;pack,1111;pack,1126;pack,1141;pack,1156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375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 x14ac:dyDescent="0.15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prop,214,1;pack,1111;pack,1126;pack,1141;pack,1156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375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 x14ac:dyDescent="0.15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prop,214,1;pack,1112;pack,1127;pack,1142;pack,1157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250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 x14ac:dyDescent="0.15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prop,214,1;pack,1112;pack,1127;pack,1142;pack,1157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250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 x14ac:dyDescent="0.15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prop,214,1;pack,1112;pack,1127;pack,1142;pack,1157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250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 x14ac:dyDescent="0.15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prop,214,1;pack,1112;pack,1127;pack,1142;pack,1157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250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 x14ac:dyDescent="0.15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prop,214,1;pack,1112;pack,1127;pack,1142;pack,1157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250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 x14ac:dyDescent="0.15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prop,214,1;pack,1112;pack,1127;pack,1142;pack,1157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250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 x14ac:dyDescent="0.15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prop,214,1;pack,1112;pack,1127;pack,1142;pack,1157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250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 x14ac:dyDescent="0.15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prop,214,1;pack,1112;pack,1127;pack,1142;pack,1157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250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 x14ac:dyDescent="0.15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prop,214,1;pack,1112;pack,1127;pack,1142;pack,1157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250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 x14ac:dyDescent="0.15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prop,214,1;pack,1112;pack,1127;pack,1142;pack,1157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250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 x14ac:dyDescent="0.15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250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 x14ac:dyDescent="0.15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250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 x14ac:dyDescent="0.15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prop,214,1;pack,1113;pack,1128;pack,1143;pack,1158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250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 x14ac:dyDescent="0.15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prop,214,1;pack,1113;pack,1128;pack,1143;pack,1158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250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 x14ac:dyDescent="0.15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prop,214,1;pack,1113;pack,1128;pack,1143;pack,1158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250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 x14ac:dyDescent="0.15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prop,214,1;pack,1113;pack,1128;pack,1143;pack,1158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250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 x14ac:dyDescent="0.15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prop,214,1;pack,1113;pack,1128;pack,1143;pack,1158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250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 x14ac:dyDescent="0.15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prop,214,1;pack,1113;pack,1128;pack,1143;pack,1158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250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 x14ac:dyDescent="0.15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250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 x14ac:dyDescent="0.15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250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 x14ac:dyDescent="0.15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250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 x14ac:dyDescent="0.15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250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 x14ac:dyDescent="0.15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250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 x14ac:dyDescent="0.15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250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 x14ac:dyDescent="0.15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prop,214,1;pack,1114;pack,1129;pack,1144;pack,1159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250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 x14ac:dyDescent="0.15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prop,214,1;pack,1114;pack,1129;pack,1144;pack,1159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250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 x14ac:dyDescent="0.15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250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 x14ac:dyDescent="0.15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250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 x14ac:dyDescent="0.15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250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 x14ac:dyDescent="0.15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250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 x14ac:dyDescent="0.15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250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 x14ac:dyDescent="0.15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250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 x14ac:dyDescent="0.15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250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 x14ac:dyDescent="0.15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250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 x14ac:dyDescent="0.15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250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 x14ac:dyDescent="0.15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250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 x14ac:dyDescent="0.15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250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 x14ac:dyDescent="0.15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250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 x14ac:dyDescent="0.15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250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 x14ac:dyDescent="0.15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250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 x14ac:dyDescent="0.15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250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 x14ac:dyDescent="0.15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 x14ac:dyDescent="0.15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 x14ac:dyDescent="0.15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 x14ac:dyDescent="0.15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 x14ac:dyDescent="0.15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375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 x14ac:dyDescent="0.15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375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 x14ac:dyDescent="0.15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375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 x14ac:dyDescent="0.15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500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 x14ac:dyDescent="0.15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500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 x14ac:dyDescent="0.15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500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 x14ac:dyDescent="0.15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500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 x14ac:dyDescent="0.15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250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 x14ac:dyDescent="0.15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250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 x14ac:dyDescent="0.15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250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 x14ac:dyDescent="0.15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250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 x14ac:dyDescent="0.15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250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 x14ac:dyDescent="0.15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 x14ac:dyDescent="0.15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 x14ac:dyDescent="0.15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 x14ac:dyDescent="0.15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 x14ac:dyDescent="0.15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 x14ac:dyDescent="0.15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 x14ac:dyDescent="0.15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 x14ac:dyDescent="0.15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 x14ac:dyDescent="0.15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 x14ac:dyDescent="0.15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 x14ac:dyDescent="0.15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 x14ac:dyDescent="0.15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 x14ac:dyDescent="0.15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 x14ac:dyDescent="0.15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 x14ac:dyDescent="0.15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 x14ac:dyDescent="0.15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 x14ac:dyDescent="0.15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 x14ac:dyDescent="0.15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0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 x14ac:dyDescent="0.15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0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 x14ac:dyDescent="0.15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0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 x14ac:dyDescent="0.15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0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 x14ac:dyDescent="0.15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0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 x14ac:dyDescent="0.15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0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 x14ac:dyDescent="0.15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0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 x14ac:dyDescent="0.15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0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 x14ac:dyDescent="0.15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0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 x14ac:dyDescent="0.15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0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 x14ac:dyDescent="0.15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0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 x14ac:dyDescent="0.15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0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 x14ac:dyDescent="0.15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0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 x14ac:dyDescent="0.15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0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 x14ac:dyDescent="0.15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0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 x14ac:dyDescent="0.15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0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 x14ac:dyDescent="0.15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0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 x14ac:dyDescent="0.15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0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 x14ac:dyDescent="0.15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0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 x14ac:dyDescent="0.15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0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 x14ac:dyDescent="0.15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0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 x14ac:dyDescent="0.15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0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 x14ac:dyDescent="0.15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0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 x14ac:dyDescent="0.15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0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 x14ac:dyDescent="0.15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0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 x14ac:dyDescent="0.15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0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 x14ac:dyDescent="0.15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0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 x14ac:dyDescent="0.15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0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 x14ac:dyDescent="0.15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0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 x14ac:dyDescent="0.15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0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 x14ac:dyDescent="0.15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0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 x14ac:dyDescent="0.15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0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 x14ac:dyDescent="0.15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0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 x14ac:dyDescent="0.15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0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 x14ac:dyDescent="0.15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0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 x14ac:dyDescent="0.15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0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 x14ac:dyDescent="0.15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0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 x14ac:dyDescent="0.15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0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 x14ac:dyDescent="0.15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0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 x14ac:dyDescent="0.15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0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 x14ac:dyDescent="0.15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0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 x14ac:dyDescent="0.15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0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 x14ac:dyDescent="0.15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0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 x14ac:dyDescent="0.15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0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 x14ac:dyDescent="0.15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0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 x14ac:dyDescent="0.15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0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 x14ac:dyDescent="0.15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0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 x14ac:dyDescent="0.15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0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 x14ac:dyDescent="0.15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0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 x14ac:dyDescent="0.15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0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 x14ac:dyDescent="0.15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0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 x14ac:dyDescent="0.15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0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 x14ac:dyDescent="0.15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0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 x14ac:dyDescent="0.15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0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 x14ac:dyDescent="0.15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0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 x14ac:dyDescent="0.15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0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 x14ac:dyDescent="0.15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0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 x14ac:dyDescent="0.15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0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 x14ac:dyDescent="0.15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0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 x14ac:dyDescent="0.15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0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 x14ac:dyDescent="0.15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0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 x14ac:dyDescent="0.15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0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 x14ac:dyDescent="0.15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0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 x14ac:dyDescent="0.15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0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 x14ac:dyDescent="0.15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0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 x14ac:dyDescent="0.15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0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 x14ac:dyDescent="0.15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0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 x14ac:dyDescent="0.15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 x14ac:dyDescent="0.15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 x14ac:dyDescent="0.15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 x14ac:dyDescent="0.15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 x14ac:dyDescent="0.15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 x14ac:dyDescent="0.15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 x14ac:dyDescent="0.15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 x14ac:dyDescent="0.15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 x14ac:dyDescent="0.15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 x14ac:dyDescent="0.15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 x14ac:dyDescent="0.15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 x14ac:dyDescent="0.15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250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 x14ac:dyDescent="0.15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250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 x14ac:dyDescent="0.15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250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 x14ac:dyDescent="0.15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250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 x14ac:dyDescent="0.15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250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 x14ac:dyDescent="0.15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625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 x14ac:dyDescent="0.15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625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 x14ac:dyDescent="0.15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625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 x14ac:dyDescent="0.15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625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 x14ac:dyDescent="0.15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625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 x14ac:dyDescent="0.15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625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 x14ac:dyDescent="0.15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625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 x14ac:dyDescent="0.15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250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 x14ac:dyDescent="0.15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250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 x14ac:dyDescent="0.15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250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 x14ac:dyDescent="0.15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250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 x14ac:dyDescent="0.15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250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 x14ac:dyDescent="0.15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250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 x14ac:dyDescent="0.15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125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 x14ac:dyDescent="0.15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125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 x14ac:dyDescent="0.15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125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 x14ac:dyDescent="0.15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125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 x14ac:dyDescent="0.15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125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 x14ac:dyDescent="0.15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125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 x14ac:dyDescent="0.15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0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 x14ac:dyDescent="0.15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0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 x14ac:dyDescent="0.15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0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 x14ac:dyDescent="0.15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0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 x14ac:dyDescent="0.15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0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 x14ac:dyDescent="0.15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0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 x14ac:dyDescent="0.15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0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 x14ac:dyDescent="0.15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0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 x14ac:dyDescent="0.15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0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 x14ac:dyDescent="0.15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 x14ac:dyDescent="0.15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 x14ac:dyDescent="0.15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 x14ac:dyDescent="0.15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 x14ac:dyDescent="0.15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 x14ac:dyDescent="0.15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0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 x14ac:dyDescent="0.15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0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 x14ac:dyDescent="0.15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0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 x14ac:dyDescent="0.15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0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 x14ac:dyDescent="0.15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0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 x14ac:dyDescent="0.15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0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 x14ac:dyDescent="0.15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0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 x14ac:dyDescent="0.15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0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 x14ac:dyDescent="0.15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0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 x14ac:dyDescent="0.15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0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 x14ac:dyDescent="0.15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0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 x14ac:dyDescent="0.15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0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 x14ac:dyDescent="0.15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0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 x14ac:dyDescent="0.15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0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 x14ac:dyDescent="0.15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0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 x14ac:dyDescent="0.15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0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 x14ac:dyDescent="0.15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0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 x14ac:dyDescent="0.15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0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 x14ac:dyDescent="0.15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0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 x14ac:dyDescent="0.15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0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 x14ac:dyDescent="0.15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0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 x14ac:dyDescent="0.15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0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 x14ac:dyDescent="0.15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0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 x14ac:dyDescent="0.15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0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 x14ac:dyDescent="0.15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0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 x14ac:dyDescent="0.15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0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 x14ac:dyDescent="0.15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0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 x14ac:dyDescent="0.15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0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 x14ac:dyDescent="0.15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0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 x14ac:dyDescent="0.15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0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 x14ac:dyDescent="0.15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0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 x14ac:dyDescent="0.15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0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 x14ac:dyDescent="0.15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0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 x14ac:dyDescent="0.15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0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 x14ac:dyDescent="0.15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0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 x14ac:dyDescent="0.15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0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 x14ac:dyDescent="0.15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0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 x14ac:dyDescent="0.15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0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 x14ac:dyDescent="0.15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0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 x14ac:dyDescent="0.15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0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 x14ac:dyDescent="0.15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0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 x14ac:dyDescent="0.15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0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 x14ac:dyDescent="0.15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0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 x14ac:dyDescent="0.15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0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 x14ac:dyDescent="0.15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0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 x14ac:dyDescent="0.15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0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 x14ac:dyDescent="0.15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0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 x14ac:dyDescent="0.15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0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 x14ac:dyDescent="0.15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0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 x14ac:dyDescent="0.15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0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 x14ac:dyDescent="0.15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0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 x14ac:dyDescent="0.15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 x14ac:dyDescent="0.15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 x14ac:dyDescent="0.15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 x14ac:dyDescent="0.15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 x14ac:dyDescent="0.15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 x14ac:dyDescent="0.15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 x14ac:dyDescent="0.15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 x14ac:dyDescent="0.15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 x14ac:dyDescent="0.15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 x14ac:dyDescent="0.15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 x14ac:dyDescent="0.15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 x14ac:dyDescent="0.15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 x14ac:dyDescent="0.15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 x14ac:dyDescent="0.15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 x14ac:dyDescent="0.15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 x14ac:dyDescent="0.15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 x14ac:dyDescent="0.15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 x14ac:dyDescent="0.15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 x14ac:dyDescent="0.15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 x14ac:dyDescent="0.15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 x14ac:dyDescent="0.15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 x14ac:dyDescent="0.15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 x14ac:dyDescent="0.15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 x14ac:dyDescent="0.15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250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 x14ac:dyDescent="0.15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250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 x14ac:dyDescent="0.15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250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 x14ac:dyDescent="0.15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250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 x14ac:dyDescent="0.15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250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 x14ac:dyDescent="0.15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250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 x14ac:dyDescent="0.15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625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 x14ac:dyDescent="0.15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625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 x14ac:dyDescent="0.15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625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 x14ac:dyDescent="0.15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625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 x14ac:dyDescent="0.15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625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 x14ac:dyDescent="0.15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625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 x14ac:dyDescent="0.15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500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 x14ac:dyDescent="0.15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500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 x14ac:dyDescent="0.15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500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 x14ac:dyDescent="0.15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500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 x14ac:dyDescent="0.15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500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 x14ac:dyDescent="0.15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500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 x14ac:dyDescent="0.15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500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 x14ac:dyDescent="0.15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500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 x14ac:dyDescent="0.15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500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 x14ac:dyDescent="0.15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500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 x14ac:dyDescent="0.15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500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 x14ac:dyDescent="0.15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250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 x14ac:dyDescent="0.15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250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 x14ac:dyDescent="0.15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250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 x14ac:dyDescent="0.15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250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 x14ac:dyDescent="0.15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250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 x14ac:dyDescent="0.15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250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 x14ac:dyDescent="0.15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250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 x14ac:dyDescent="0.15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250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 x14ac:dyDescent="0.15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250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 x14ac:dyDescent="0.15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250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 x14ac:dyDescent="0.15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250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 x14ac:dyDescent="0.15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250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 x14ac:dyDescent="0.15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250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 x14ac:dyDescent="0.15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250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 x14ac:dyDescent="0.15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250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 x14ac:dyDescent="0.15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250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 x14ac:dyDescent="0.15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250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 x14ac:dyDescent="0.15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250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 x14ac:dyDescent="0.15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250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 x14ac:dyDescent="0.15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250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 x14ac:dyDescent="0.15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250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 x14ac:dyDescent="0.15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250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 x14ac:dyDescent="0.15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250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 x14ac:dyDescent="0.15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250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 x14ac:dyDescent="0.15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250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 x14ac:dyDescent="0.15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250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 x14ac:dyDescent="0.15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250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 x14ac:dyDescent="0.15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250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 x14ac:dyDescent="0.15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250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 x14ac:dyDescent="0.15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250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 x14ac:dyDescent="0.15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250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 x14ac:dyDescent="0.15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250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 x14ac:dyDescent="0.15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250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 x14ac:dyDescent="0.15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250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 x14ac:dyDescent="0.15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250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 x14ac:dyDescent="0.15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250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 x14ac:dyDescent="0.15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250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 x14ac:dyDescent="0.15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250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 x14ac:dyDescent="0.15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250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 x14ac:dyDescent="0.15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250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 x14ac:dyDescent="0.15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250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 x14ac:dyDescent="0.15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250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 x14ac:dyDescent="0.15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250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 x14ac:dyDescent="0.15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250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 x14ac:dyDescent="0.15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250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 x14ac:dyDescent="0.15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250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 x14ac:dyDescent="0.15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250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 x14ac:dyDescent="0.15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250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 x14ac:dyDescent="0.15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250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 x14ac:dyDescent="0.15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250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 x14ac:dyDescent="0.15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250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 x14ac:dyDescent="0.15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250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 x14ac:dyDescent="0.1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250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 x14ac:dyDescent="0.1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250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 x14ac:dyDescent="0.1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 x14ac:dyDescent="0.1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 x14ac:dyDescent="0.1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 x14ac:dyDescent="0.1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 x14ac:dyDescent="0.1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375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 x14ac:dyDescent="0.1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375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 x14ac:dyDescent="0.1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375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 x14ac:dyDescent="0.1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500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 x14ac:dyDescent="0.1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500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 x14ac:dyDescent="0.1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500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 x14ac:dyDescent="0.1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500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 x14ac:dyDescent="0.1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250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 x14ac:dyDescent="0.1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250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 x14ac:dyDescent="0.1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250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 x14ac:dyDescent="0.1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250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 x14ac:dyDescent="0.1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250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 x14ac:dyDescent="0.1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 x14ac:dyDescent="0.1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 x14ac:dyDescent="0.1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 x14ac:dyDescent="0.1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 x14ac:dyDescent="0.1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 x14ac:dyDescent="0.1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 x14ac:dyDescent="0.1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 x14ac:dyDescent="0.1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 x14ac:dyDescent="0.1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 x14ac:dyDescent="0.1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 x14ac:dyDescent="0.1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 x14ac:dyDescent="0.1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 x14ac:dyDescent="0.1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 x14ac:dyDescent="0.1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 x14ac:dyDescent="0.1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 x14ac:dyDescent="0.1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 x14ac:dyDescent="0.1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 x14ac:dyDescent="0.1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0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 x14ac:dyDescent="0.1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0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 x14ac:dyDescent="0.1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0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 x14ac:dyDescent="0.1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0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 x14ac:dyDescent="0.1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0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 x14ac:dyDescent="0.1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0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 x14ac:dyDescent="0.1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0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 x14ac:dyDescent="0.1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0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 x14ac:dyDescent="0.1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0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 x14ac:dyDescent="0.1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0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 x14ac:dyDescent="0.1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0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 x14ac:dyDescent="0.1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0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 x14ac:dyDescent="0.1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0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 x14ac:dyDescent="0.1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0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 x14ac:dyDescent="0.1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0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 x14ac:dyDescent="0.1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0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 x14ac:dyDescent="0.1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0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 x14ac:dyDescent="0.1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0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 x14ac:dyDescent="0.1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0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 x14ac:dyDescent="0.1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0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 x14ac:dyDescent="0.1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0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 x14ac:dyDescent="0.1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0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 x14ac:dyDescent="0.1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0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 x14ac:dyDescent="0.1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0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 x14ac:dyDescent="0.1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0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 x14ac:dyDescent="0.1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0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 x14ac:dyDescent="0.1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0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 x14ac:dyDescent="0.1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0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 x14ac:dyDescent="0.1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0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 x14ac:dyDescent="0.1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0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 x14ac:dyDescent="0.1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0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 x14ac:dyDescent="0.1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0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 x14ac:dyDescent="0.1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0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 x14ac:dyDescent="0.1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0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 x14ac:dyDescent="0.1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0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 x14ac:dyDescent="0.1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0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 x14ac:dyDescent="0.1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0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 x14ac:dyDescent="0.1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0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 x14ac:dyDescent="0.1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0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 x14ac:dyDescent="0.1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0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 x14ac:dyDescent="0.1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0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 x14ac:dyDescent="0.1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0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 x14ac:dyDescent="0.1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0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 x14ac:dyDescent="0.1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0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 x14ac:dyDescent="0.1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0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 x14ac:dyDescent="0.1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0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 x14ac:dyDescent="0.1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0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 x14ac:dyDescent="0.1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0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 x14ac:dyDescent="0.1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0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 x14ac:dyDescent="0.1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0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 x14ac:dyDescent="0.1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0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 x14ac:dyDescent="0.1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0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 x14ac:dyDescent="0.1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0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 x14ac:dyDescent="0.1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0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 x14ac:dyDescent="0.1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0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 x14ac:dyDescent="0.1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0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 x14ac:dyDescent="0.1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0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 x14ac:dyDescent="0.1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0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 x14ac:dyDescent="0.1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0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 x14ac:dyDescent="0.1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0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 x14ac:dyDescent="0.1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0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 x14ac:dyDescent="0.1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0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 x14ac:dyDescent="0.1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0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 x14ac:dyDescent="0.1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0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 x14ac:dyDescent="0.1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0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 x14ac:dyDescent="0.1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0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 x14ac:dyDescent="0.1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0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 x14ac:dyDescent="0.1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 x14ac:dyDescent="0.1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 x14ac:dyDescent="0.1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 x14ac:dyDescent="0.1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 x14ac:dyDescent="0.1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 x14ac:dyDescent="0.1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 x14ac:dyDescent="0.1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 x14ac:dyDescent="0.1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 x14ac:dyDescent="0.1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 x14ac:dyDescent="0.1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 x14ac:dyDescent="0.15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 x14ac:dyDescent="0.15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250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 x14ac:dyDescent="0.15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250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 x14ac:dyDescent="0.15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250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 x14ac:dyDescent="0.15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250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 x14ac:dyDescent="0.15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250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 x14ac:dyDescent="0.15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625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 x14ac:dyDescent="0.15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625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 x14ac:dyDescent="0.15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625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 x14ac:dyDescent="0.15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625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 x14ac:dyDescent="0.15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625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 x14ac:dyDescent="0.15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625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 x14ac:dyDescent="0.15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625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 x14ac:dyDescent="0.15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250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 x14ac:dyDescent="0.15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250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 x14ac:dyDescent="0.15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250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 x14ac:dyDescent="0.15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250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 x14ac:dyDescent="0.15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250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 x14ac:dyDescent="0.15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250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 x14ac:dyDescent="0.15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125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 x14ac:dyDescent="0.15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125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 x14ac:dyDescent="0.15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125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 x14ac:dyDescent="0.15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125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 x14ac:dyDescent="0.15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125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 x14ac:dyDescent="0.15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125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 x14ac:dyDescent="0.15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0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 x14ac:dyDescent="0.15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0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 x14ac:dyDescent="0.15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0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 x14ac:dyDescent="0.15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0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 x14ac:dyDescent="0.15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0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 x14ac:dyDescent="0.15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0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 x14ac:dyDescent="0.15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0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 x14ac:dyDescent="0.15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0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 x14ac:dyDescent="0.15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0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 x14ac:dyDescent="0.15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 x14ac:dyDescent="0.15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 x14ac:dyDescent="0.15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 x14ac:dyDescent="0.15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 x14ac:dyDescent="0.15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 x14ac:dyDescent="0.15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0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 x14ac:dyDescent="0.15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0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 x14ac:dyDescent="0.15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0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 x14ac:dyDescent="0.15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0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 x14ac:dyDescent="0.15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0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 x14ac:dyDescent="0.15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0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 x14ac:dyDescent="0.15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0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 x14ac:dyDescent="0.15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0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 x14ac:dyDescent="0.15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0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 x14ac:dyDescent="0.15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0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 x14ac:dyDescent="0.15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0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 x14ac:dyDescent="0.15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0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 x14ac:dyDescent="0.15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0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 x14ac:dyDescent="0.15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0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 x14ac:dyDescent="0.15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0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 x14ac:dyDescent="0.15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0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 x14ac:dyDescent="0.15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0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 x14ac:dyDescent="0.15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0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 x14ac:dyDescent="0.15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0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 x14ac:dyDescent="0.15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0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 x14ac:dyDescent="0.15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0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 x14ac:dyDescent="0.15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0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 x14ac:dyDescent="0.15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0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 x14ac:dyDescent="0.15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0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 x14ac:dyDescent="0.15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0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 x14ac:dyDescent="0.15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0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 x14ac:dyDescent="0.15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0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 x14ac:dyDescent="0.15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0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 x14ac:dyDescent="0.15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0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 x14ac:dyDescent="0.15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0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 x14ac:dyDescent="0.15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0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 x14ac:dyDescent="0.15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0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 x14ac:dyDescent="0.15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0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 x14ac:dyDescent="0.15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0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 x14ac:dyDescent="0.15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0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 x14ac:dyDescent="0.15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0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 x14ac:dyDescent="0.15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0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 x14ac:dyDescent="0.15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0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 x14ac:dyDescent="0.15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0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 x14ac:dyDescent="0.15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0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 x14ac:dyDescent="0.15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0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 x14ac:dyDescent="0.15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0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 x14ac:dyDescent="0.15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0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 x14ac:dyDescent="0.15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0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 x14ac:dyDescent="0.15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0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 x14ac:dyDescent="0.15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0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 x14ac:dyDescent="0.15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0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 x14ac:dyDescent="0.15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0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 x14ac:dyDescent="0.15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0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 x14ac:dyDescent="0.15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0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 x14ac:dyDescent="0.15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0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 x14ac:dyDescent="0.15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 x14ac:dyDescent="0.15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 x14ac:dyDescent="0.15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 x14ac:dyDescent="0.15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 x14ac:dyDescent="0.15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 x14ac:dyDescent="0.15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 x14ac:dyDescent="0.15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 x14ac:dyDescent="0.15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 x14ac:dyDescent="0.15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 x14ac:dyDescent="0.15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 x14ac:dyDescent="0.15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 x14ac:dyDescent="0.15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 x14ac:dyDescent="0.15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 x14ac:dyDescent="0.15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 x14ac:dyDescent="0.15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 x14ac:dyDescent="0.15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 x14ac:dyDescent="0.15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 x14ac:dyDescent="0.15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 x14ac:dyDescent="0.15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 x14ac:dyDescent="0.15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 x14ac:dyDescent="0.15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 x14ac:dyDescent="0.15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 x14ac:dyDescent="0.15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 x14ac:dyDescent="0.15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250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 x14ac:dyDescent="0.15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250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 x14ac:dyDescent="0.15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250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 x14ac:dyDescent="0.15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250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 x14ac:dyDescent="0.15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250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 x14ac:dyDescent="0.15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250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 x14ac:dyDescent="0.15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625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 x14ac:dyDescent="0.15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625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 x14ac:dyDescent="0.15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625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 x14ac:dyDescent="0.15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625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 x14ac:dyDescent="0.15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625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 x14ac:dyDescent="0.15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625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 x14ac:dyDescent="0.15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500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 x14ac:dyDescent="0.15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500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 x14ac:dyDescent="0.15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500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 x14ac:dyDescent="0.15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500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 x14ac:dyDescent="0.15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500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 x14ac:dyDescent="0.15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500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 x14ac:dyDescent="0.15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500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 x14ac:dyDescent="0.15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500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 x14ac:dyDescent="0.15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500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 x14ac:dyDescent="0.15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500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 x14ac:dyDescent="0.15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500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 x14ac:dyDescent="0.15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250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 x14ac:dyDescent="0.15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250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 x14ac:dyDescent="0.15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250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 x14ac:dyDescent="0.15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250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 x14ac:dyDescent="0.15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250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 x14ac:dyDescent="0.15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250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 x14ac:dyDescent="0.15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250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 x14ac:dyDescent="0.15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250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 x14ac:dyDescent="0.15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250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 x14ac:dyDescent="0.15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250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 x14ac:dyDescent="0.15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250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 x14ac:dyDescent="0.15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250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 x14ac:dyDescent="0.15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250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 x14ac:dyDescent="0.15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250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 x14ac:dyDescent="0.15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250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 x14ac:dyDescent="0.15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250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 x14ac:dyDescent="0.15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250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 x14ac:dyDescent="0.15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250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 x14ac:dyDescent="0.15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250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 x14ac:dyDescent="0.15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250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 x14ac:dyDescent="0.15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250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 x14ac:dyDescent="0.15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250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 x14ac:dyDescent="0.15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250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 x14ac:dyDescent="0.15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250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 x14ac:dyDescent="0.15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250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 x14ac:dyDescent="0.15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250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 x14ac:dyDescent="0.15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250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 x14ac:dyDescent="0.15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250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 x14ac:dyDescent="0.15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250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 x14ac:dyDescent="0.15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250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 x14ac:dyDescent="0.15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250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 x14ac:dyDescent="0.15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250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 x14ac:dyDescent="0.15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250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 x14ac:dyDescent="0.15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250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 x14ac:dyDescent="0.15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250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 x14ac:dyDescent="0.15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250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 x14ac:dyDescent="0.15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250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 x14ac:dyDescent="0.15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250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 x14ac:dyDescent="0.15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250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 x14ac:dyDescent="0.15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250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 x14ac:dyDescent="0.15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250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 x14ac:dyDescent="0.15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250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 x14ac:dyDescent="0.15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250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 x14ac:dyDescent="0.15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250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 x14ac:dyDescent="0.15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250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 x14ac:dyDescent="0.15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250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 x14ac:dyDescent="0.15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250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 x14ac:dyDescent="0.15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250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 x14ac:dyDescent="0.15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250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 x14ac:dyDescent="0.15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250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 x14ac:dyDescent="0.15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250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 x14ac:dyDescent="0.15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250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 x14ac:dyDescent="0.15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250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 x14ac:dyDescent="0.15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250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 x14ac:dyDescent="0.15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 x14ac:dyDescent="0.15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 x14ac:dyDescent="0.15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 x14ac:dyDescent="0.15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 x14ac:dyDescent="0.15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375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 x14ac:dyDescent="0.15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375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 x14ac:dyDescent="0.15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375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 x14ac:dyDescent="0.15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500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 x14ac:dyDescent="0.15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500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 x14ac:dyDescent="0.15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500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 x14ac:dyDescent="0.15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500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 x14ac:dyDescent="0.15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250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 x14ac:dyDescent="0.15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250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 x14ac:dyDescent="0.15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250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 x14ac:dyDescent="0.15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250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 x14ac:dyDescent="0.15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250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 x14ac:dyDescent="0.15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0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 x14ac:dyDescent="0.15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0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 x14ac:dyDescent="0.15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0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 x14ac:dyDescent="0.15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0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 x14ac:dyDescent="0.15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0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 x14ac:dyDescent="0.15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 x14ac:dyDescent="0.15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 x14ac:dyDescent="0.15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 x14ac:dyDescent="0.15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 x14ac:dyDescent="0.15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 x14ac:dyDescent="0.15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 x14ac:dyDescent="0.15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 x14ac:dyDescent="0.15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 x14ac:dyDescent="0.15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 x14ac:dyDescent="0.15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 x14ac:dyDescent="0.15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 x14ac:dyDescent="0.15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 x14ac:dyDescent="0.15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0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 x14ac:dyDescent="0.15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0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 x14ac:dyDescent="0.15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0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 x14ac:dyDescent="0.15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0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 x14ac:dyDescent="0.15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0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 x14ac:dyDescent="0.15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0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 x14ac:dyDescent="0.15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0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 x14ac:dyDescent="0.15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0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 x14ac:dyDescent="0.15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0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 x14ac:dyDescent="0.15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0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 x14ac:dyDescent="0.15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0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 x14ac:dyDescent="0.15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0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 x14ac:dyDescent="0.15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0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 x14ac:dyDescent="0.15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0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 x14ac:dyDescent="0.15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0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 x14ac:dyDescent="0.15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0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 x14ac:dyDescent="0.15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0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 x14ac:dyDescent="0.15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0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 x14ac:dyDescent="0.15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0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 x14ac:dyDescent="0.15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0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 x14ac:dyDescent="0.15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0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 x14ac:dyDescent="0.15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0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 x14ac:dyDescent="0.15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0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 x14ac:dyDescent="0.15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0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 x14ac:dyDescent="0.15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0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 x14ac:dyDescent="0.15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0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 x14ac:dyDescent="0.15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0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 x14ac:dyDescent="0.15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0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 x14ac:dyDescent="0.15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0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 x14ac:dyDescent="0.15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0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 x14ac:dyDescent="0.15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0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 x14ac:dyDescent="0.15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0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 x14ac:dyDescent="0.15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0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 x14ac:dyDescent="0.15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0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 x14ac:dyDescent="0.15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0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 x14ac:dyDescent="0.15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0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 x14ac:dyDescent="0.15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0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 x14ac:dyDescent="0.15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0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 x14ac:dyDescent="0.15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0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 x14ac:dyDescent="0.15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0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 x14ac:dyDescent="0.15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0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 x14ac:dyDescent="0.15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0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 x14ac:dyDescent="0.15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0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 x14ac:dyDescent="0.15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0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 x14ac:dyDescent="0.15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0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 x14ac:dyDescent="0.15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0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 x14ac:dyDescent="0.15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0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 x14ac:dyDescent="0.15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0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 x14ac:dyDescent="0.15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0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 x14ac:dyDescent="0.15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0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 x14ac:dyDescent="0.15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0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 x14ac:dyDescent="0.15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0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 x14ac:dyDescent="0.15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0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 x14ac:dyDescent="0.15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0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 x14ac:dyDescent="0.15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0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 x14ac:dyDescent="0.15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0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 x14ac:dyDescent="0.15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0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 x14ac:dyDescent="0.15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0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 x14ac:dyDescent="0.15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0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 x14ac:dyDescent="0.15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0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 x14ac:dyDescent="0.15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0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 x14ac:dyDescent="0.15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0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 x14ac:dyDescent="0.15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0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 x14ac:dyDescent="0.15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0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 x14ac:dyDescent="0.15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0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 x14ac:dyDescent="0.15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0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 x14ac:dyDescent="0.15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0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 x14ac:dyDescent="0.15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 x14ac:dyDescent="0.15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 x14ac:dyDescent="0.15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 x14ac:dyDescent="0.15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 x14ac:dyDescent="0.15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 x14ac:dyDescent="0.15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 x14ac:dyDescent="0.15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 x14ac:dyDescent="0.15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 x14ac:dyDescent="0.15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 x14ac:dyDescent="0.15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0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 x14ac:dyDescent="0.15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0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 x14ac:dyDescent="0.15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250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 x14ac:dyDescent="0.15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250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 x14ac:dyDescent="0.15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250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 x14ac:dyDescent="0.15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250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 x14ac:dyDescent="0.15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250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 x14ac:dyDescent="0.15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625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 x14ac:dyDescent="0.15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625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 x14ac:dyDescent="0.15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625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 x14ac:dyDescent="0.15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625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 x14ac:dyDescent="0.15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625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 x14ac:dyDescent="0.15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625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 x14ac:dyDescent="0.15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625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 x14ac:dyDescent="0.15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250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 x14ac:dyDescent="0.15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250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 x14ac:dyDescent="0.15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250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 x14ac:dyDescent="0.15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250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 x14ac:dyDescent="0.15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250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 x14ac:dyDescent="0.15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250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 x14ac:dyDescent="0.15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125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 x14ac:dyDescent="0.15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125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 x14ac:dyDescent="0.15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125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 x14ac:dyDescent="0.15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125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 x14ac:dyDescent="0.15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125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 x14ac:dyDescent="0.15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125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 x14ac:dyDescent="0.15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 x14ac:dyDescent="0.15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 x14ac:dyDescent="0.15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 x14ac:dyDescent="0.15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 x14ac:dyDescent="0.15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 x14ac:dyDescent="0.15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0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 x14ac:dyDescent="0.15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0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 x14ac:dyDescent="0.15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0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 x14ac:dyDescent="0.15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0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 x14ac:dyDescent="0.15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0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 x14ac:dyDescent="0.15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0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 x14ac:dyDescent="0.15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0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 x14ac:dyDescent="0.15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0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 x14ac:dyDescent="0.15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0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 x14ac:dyDescent="0.15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0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 x14ac:dyDescent="0.15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0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 x14ac:dyDescent="0.15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0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 x14ac:dyDescent="0.15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0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 x14ac:dyDescent="0.15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0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 x14ac:dyDescent="0.15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0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 x14ac:dyDescent="0.15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0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 x14ac:dyDescent="0.15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0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 x14ac:dyDescent="0.15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0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 x14ac:dyDescent="0.15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0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 x14ac:dyDescent="0.15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0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 x14ac:dyDescent="0.15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0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 x14ac:dyDescent="0.15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0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 x14ac:dyDescent="0.15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0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 x14ac:dyDescent="0.15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0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 x14ac:dyDescent="0.15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0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 x14ac:dyDescent="0.15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0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 x14ac:dyDescent="0.15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0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 x14ac:dyDescent="0.15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0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 x14ac:dyDescent="0.15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0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 x14ac:dyDescent="0.15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 x14ac:dyDescent="0.15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 x14ac:dyDescent="0.15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 x14ac:dyDescent="0.15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 x14ac:dyDescent="0.15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 x14ac:dyDescent="0.15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 x14ac:dyDescent="0.15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 x14ac:dyDescent="0.15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 x14ac:dyDescent="0.15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 x14ac:dyDescent="0.15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 x14ac:dyDescent="0.15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 x14ac:dyDescent="0.15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 x14ac:dyDescent="0.15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 x14ac:dyDescent="0.15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 x14ac:dyDescent="0.15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 x14ac:dyDescent="0.15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 x14ac:dyDescent="0.15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 x14ac:dyDescent="0.15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 x14ac:dyDescent="0.15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 x14ac:dyDescent="0.15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 x14ac:dyDescent="0.15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 x14ac:dyDescent="0.15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 x14ac:dyDescent="0.15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 x14ac:dyDescent="0.15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 x14ac:dyDescent="0.15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 x14ac:dyDescent="0.15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 x14ac:dyDescent="0.15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 x14ac:dyDescent="0.15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 x14ac:dyDescent="0.15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 x14ac:dyDescent="0.15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 x14ac:dyDescent="0.15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 x14ac:dyDescent="0.15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 x14ac:dyDescent="0.15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 x14ac:dyDescent="0.15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 x14ac:dyDescent="0.15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 x14ac:dyDescent="0.15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 x14ac:dyDescent="0.15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 x14ac:dyDescent="0.15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 x14ac:dyDescent="0.15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 x14ac:dyDescent="0.15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 x14ac:dyDescent="0.15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 x14ac:dyDescent="0.15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 x14ac:dyDescent="0.15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 x14ac:dyDescent="0.15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 x14ac:dyDescent="0.15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 x14ac:dyDescent="0.15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 x14ac:dyDescent="0.15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 x14ac:dyDescent="0.15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 x14ac:dyDescent="0.15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 x14ac:dyDescent="0.15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 x14ac:dyDescent="0.15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 x14ac:dyDescent="0.15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 x14ac:dyDescent="0.15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 x14ac:dyDescent="0.15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 x14ac:dyDescent="0.15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250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 x14ac:dyDescent="0.15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250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 x14ac:dyDescent="0.15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250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 x14ac:dyDescent="0.15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250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 x14ac:dyDescent="0.15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250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 x14ac:dyDescent="0.15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250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 x14ac:dyDescent="0.15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625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 x14ac:dyDescent="0.15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625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 x14ac:dyDescent="0.15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625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 x14ac:dyDescent="0.15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625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 x14ac:dyDescent="0.15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625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 x14ac:dyDescent="0.15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625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 x14ac:dyDescent="0.15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500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 x14ac:dyDescent="0.15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500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 x14ac:dyDescent="0.15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500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 x14ac:dyDescent="0.15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500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 x14ac:dyDescent="0.15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500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 x14ac:dyDescent="0.15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500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 x14ac:dyDescent="0.15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500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 x14ac:dyDescent="0.15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500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 x14ac:dyDescent="0.15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500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 x14ac:dyDescent="0.15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500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 x14ac:dyDescent="0.15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500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 x14ac:dyDescent="0.15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250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 x14ac:dyDescent="0.15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250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 x14ac:dyDescent="0.15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250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 x14ac:dyDescent="0.15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250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 x14ac:dyDescent="0.15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250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 x14ac:dyDescent="0.15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250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 x14ac:dyDescent="0.15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250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 x14ac:dyDescent="0.15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250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 x14ac:dyDescent="0.15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250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 x14ac:dyDescent="0.15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250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 x14ac:dyDescent="0.15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250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 x14ac:dyDescent="0.15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250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 x14ac:dyDescent="0.15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250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 x14ac:dyDescent="0.15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250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 x14ac:dyDescent="0.15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250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 x14ac:dyDescent="0.15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250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 x14ac:dyDescent="0.15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250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 x14ac:dyDescent="0.15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250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 x14ac:dyDescent="0.15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250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 x14ac:dyDescent="0.15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250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 x14ac:dyDescent="0.15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250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 x14ac:dyDescent="0.15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250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 x14ac:dyDescent="0.15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250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 x14ac:dyDescent="0.15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250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 x14ac:dyDescent="0.15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250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 x14ac:dyDescent="0.15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250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 x14ac:dyDescent="0.15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250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 x14ac:dyDescent="0.15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250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 x14ac:dyDescent="0.15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250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 x14ac:dyDescent="0.15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250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 x14ac:dyDescent="0.15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250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 x14ac:dyDescent="0.15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250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 x14ac:dyDescent="0.15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250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 x14ac:dyDescent="0.15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250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 x14ac:dyDescent="0.15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250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 x14ac:dyDescent="0.15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250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 x14ac:dyDescent="0.15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250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 x14ac:dyDescent="0.15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250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 x14ac:dyDescent="0.15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250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 x14ac:dyDescent="0.15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250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 x14ac:dyDescent="0.15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250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 x14ac:dyDescent="0.15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250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 x14ac:dyDescent="0.15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250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 x14ac:dyDescent="0.15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250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 x14ac:dyDescent="0.15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250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 x14ac:dyDescent="0.15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250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 x14ac:dyDescent="0.15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250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 x14ac:dyDescent="0.15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250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 x14ac:dyDescent="0.15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250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 x14ac:dyDescent="0.15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250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 x14ac:dyDescent="0.15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250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 x14ac:dyDescent="0.15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250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 x14ac:dyDescent="0.15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250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 x14ac:dyDescent="0.15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250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 x14ac:dyDescent="0.15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 x14ac:dyDescent="0.15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 x14ac:dyDescent="0.15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 x14ac:dyDescent="0.15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 x14ac:dyDescent="0.15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375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 x14ac:dyDescent="0.15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375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 x14ac:dyDescent="0.15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375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 x14ac:dyDescent="0.15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500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 x14ac:dyDescent="0.15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500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 x14ac:dyDescent="0.15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500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 x14ac:dyDescent="0.15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500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 x14ac:dyDescent="0.15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250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 x14ac:dyDescent="0.15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250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 x14ac:dyDescent="0.15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250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 x14ac:dyDescent="0.15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250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 x14ac:dyDescent="0.15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250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 x14ac:dyDescent="0.15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0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 x14ac:dyDescent="0.15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0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 x14ac:dyDescent="0.15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0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 x14ac:dyDescent="0.15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0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 x14ac:dyDescent="0.15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0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 x14ac:dyDescent="0.15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 x14ac:dyDescent="0.15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 x14ac:dyDescent="0.15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 x14ac:dyDescent="0.15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 x14ac:dyDescent="0.15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 x14ac:dyDescent="0.15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 x14ac:dyDescent="0.15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 x14ac:dyDescent="0.15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 x14ac:dyDescent="0.15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 x14ac:dyDescent="0.15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 x14ac:dyDescent="0.15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 x14ac:dyDescent="0.15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 x14ac:dyDescent="0.15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0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 x14ac:dyDescent="0.15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0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 x14ac:dyDescent="0.15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0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 x14ac:dyDescent="0.15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0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 x14ac:dyDescent="0.15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0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 x14ac:dyDescent="0.15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0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 x14ac:dyDescent="0.15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0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 x14ac:dyDescent="0.15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0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 x14ac:dyDescent="0.15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0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 x14ac:dyDescent="0.15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0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 x14ac:dyDescent="0.15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0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 x14ac:dyDescent="0.15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0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 x14ac:dyDescent="0.15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0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 x14ac:dyDescent="0.15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0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 x14ac:dyDescent="0.15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0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 x14ac:dyDescent="0.15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0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 x14ac:dyDescent="0.15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0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 x14ac:dyDescent="0.15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0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 x14ac:dyDescent="0.15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0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 x14ac:dyDescent="0.15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0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 x14ac:dyDescent="0.15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0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 x14ac:dyDescent="0.15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0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 x14ac:dyDescent="0.15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0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 x14ac:dyDescent="0.15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0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 x14ac:dyDescent="0.15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0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 x14ac:dyDescent="0.15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0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 x14ac:dyDescent="0.15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0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 x14ac:dyDescent="0.15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0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 x14ac:dyDescent="0.15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0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 x14ac:dyDescent="0.15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0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 x14ac:dyDescent="0.15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0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 x14ac:dyDescent="0.15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0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 x14ac:dyDescent="0.15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0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 x14ac:dyDescent="0.15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0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 x14ac:dyDescent="0.15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0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 x14ac:dyDescent="0.15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0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 x14ac:dyDescent="0.15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0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 x14ac:dyDescent="0.15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0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 x14ac:dyDescent="0.15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0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 x14ac:dyDescent="0.15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0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 x14ac:dyDescent="0.15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0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 x14ac:dyDescent="0.15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0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 x14ac:dyDescent="0.15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0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 x14ac:dyDescent="0.15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0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 x14ac:dyDescent="0.15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0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 x14ac:dyDescent="0.15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0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 x14ac:dyDescent="0.15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0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 x14ac:dyDescent="0.15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0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 x14ac:dyDescent="0.15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0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 x14ac:dyDescent="0.15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0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 x14ac:dyDescent="0.15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0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 x14ac:dyDescent="0.15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0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 x14ac:dyDescent="0.15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0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 x14ac:dyDescent="0.15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0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 x14ac:dyDescent="0.15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0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 x14ac:dyDescent="0.15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0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 x14ac:dyDescent="0.15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0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 x14ac:dyDescent="0.15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0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 x14ac:dyDescent="0.15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0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 x14ac:dyDescent="0.15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0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 x14ac:dyDescent="0.15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0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 x14ac:dyDescent="0.15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0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 x14ac:dyDescent="0.15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0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 x14ac:dyDescent="0.15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0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 x14ac:dyDescent="0.15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0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 x14ac:dyDescent="0.15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0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 x14ac:dyDescent="0.15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0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 x14ac:dyDescent="0.15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 x14ac:dyDescent="0.15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 x14ac:dyDescent="0.15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 x14ac:dyDescent="0.15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 x14ac:dyDescent="0.15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 x14ac:dyDescent="0.15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 x14ac:dyDescent="0.15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 x14ac:dyDescent="0.15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 x14ac:dyDescent="0.15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 x14ac:dyDescent="0.15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0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 x14ac:dyDescent="0.15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0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 x14ac:dyDescent="0.15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250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 x14ac:dyDescent="0.15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250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 x14ac:dyDescent="0.15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250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 x14ac:dyDescent="0.15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250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 x14ac:dyDescent="0.15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250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 x14ac:dyDescent="0.15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625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 x14ac:dyDescent="0.15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625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 x14ac:dyDescent="0.15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625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 x14ac:dyDescent="0.15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625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 x14ac:dyDescent="0.15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625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 x14ac:dyDescent="0.15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625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 x14ac:dyDescent="0.15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625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 x14ac:dyDescent="0.15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250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 x14ac:dyDescent="0.15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250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 x14ac:dyDescent="0.15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250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 x14ac:dyDescent="0.15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250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 x14ac:dyDescent="0.15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250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 x14ac:dyDescent="0.15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250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 x14ac:dyDescent="0.15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125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 x14ac:dyDescent="0.15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125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 x14ac:dyDescent="0.15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125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 x14ac:dyDescent="0.15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125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 x14ac:dyDescent="0.15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125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 x14ac:dyDescent="0.15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125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 x14ac:dyDescent="0.15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 x14ac:dyDescent="0.15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 x14ac:dyDescent="0.15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 x14ac:dyDescent="0.15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 x14ac:dyDescent="0.15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 x14ac:dyDescent="0.15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0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 x14ac:dyDescent="0.15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0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 x14ac:dyDescent="0.15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0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 x14ac:dyDescent="0.15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0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 x14ac:dyDescent="0.15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0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 x14ac:dyDescent="0.15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0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 x14ac:dyDescent="0.15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0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 x14ac:dyDescent="0.15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0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 x14ac:dyDescent="0.15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0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 x14ac:dyDescent="0.15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0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 x14ac:dyDescent="0.15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0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 x14ac:dyDescent="0.15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0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 x14ac:dyDescent="0.15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0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 x14ac:dyDescent="0.15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0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 x14ac:dyDescent="0.15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0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 x14ac:dyDescent="0.15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0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 x14ac:dyDescent="0.15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0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 x14ac:dyDescent="0.15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0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 x14ac:dyDescent="0.15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0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 x14ac:dyDescent="0.15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0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 x14ac:dyDescent="0.15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0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 x14ac:dyDescent="0.15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0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 x14ac:dyDescent="0.15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0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 x14ac:dyDescent="0.15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0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 x14ac:dyDescent="0.15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0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 x14ac:dyDescent="0.15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0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 x14ac:dyDescent="0.15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0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 x14ac:dyDescent="0.15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0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 x14ac:dyDescent="0.15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0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 x14ac:dyDescent="0.15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 x14ac:dyDescent="0.15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 x14ac:dyDescent="0.15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 x14ac:dyDescent="0.15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 x14ac:dyDescent="0.15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 x14ac:dyDescent="0.15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 x14ac:dyDescent="0.15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 x14ac:dyDescent="0.15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 x14ac:dyDescent="0.15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 x14ac:dyDescent="0.15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 x14ac:dyDescent="0.15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 x14ac:dyDescent="0.15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 x14ac:dyDescent="0.15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 x14ac:dyDescent="0.15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 x14ac:dyDescent="0.15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 x14ac:dyDescent="0.15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 x14ac:dyDescent="0.15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 x14ac:dyDescent="0.15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 x14ac:dyDescent="0.15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 x14ac:dyDescent="0.15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 x14ac:dyDescent="0.15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 x14ac:dyDescent="0.15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 x14ac:dyDescent="0.15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 x14ac:dyDescent="0.15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 x14ac:dyDescent="0.15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 x14ac:dyDescent="0.15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 x14ac:dyDescent="0.15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 x14ac:dyDescent="0.15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 x14ac:dyDescent="0.15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 x14ac:dyDescent="0.15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 x14ac:dyDescent="0.15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 x14ac:dyDescent="0.15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 x14ac:dyDescent="0.15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 x14ac:dyDescent="0.15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 x14ac:dyDescent="0.15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 x14ac:dyDescent="0.15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 x14ac:dyDescent="0.15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 x14ac:dyDescent="0.15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 x14ac:dyDescent="0.15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 x14ac:dyDescent="0.15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 x14ac:dyDescent="0.15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 x14ac:dyDescent="0.15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 x14ac:dyDescent="0.15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 x14ac:dyDescent="0.15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 x14ac:dyDescent="0.15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 x14ac:dyDescent="0.15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 x14ac:dyDescent="0.15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 x14ac:dyDescent="0.15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 x14ac:dyDescent="0.15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 x14ac:dyDescent="0.15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 x14ac:dyDescent="0.15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 x14ac:dyDescent="0.15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 x14ac:dyDescent="0.15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 x14ac:dyDescent="0.15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 x14ac:dyDescent="0.15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250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 x14ac:dyDescent="0.15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250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 x14ac:dyDescent="0.15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250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 x14ac:dyDescent="0.15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250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 x14ac:dyDescent="0.15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250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 x14ac:dyDescent="0.15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250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 x14ac:dyDescent="0.15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625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 x14ac:dyDescent="0.15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625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 x14ac:dyDescent="0.15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625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 x14ac:dyDescent="0.15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625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 x14ac:dyDescent="0.15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625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 x14ac:dyDescent="0.15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625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 x14ac:dyDescent="0.15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500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 x14ac:dyDescent="0.15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500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 x14ac:dyDescent="0.15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500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 x14ac:dyDescent="0.15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500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 x14ac:dyDescent="0.15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500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 x14ac:dyDescent="0.15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500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 x14ac:dyDescent="0.15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500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 x14ac:dyDescent="0.15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500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 x14ac:dyDescent="0.15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500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 x14ac:dyDescent="0.15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500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 x14ac:dyDescent="0.15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500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 x14ac:dyDescent="0.15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250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 x14ac:dyDescent="0.15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250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 x14ac:dyDescent="0.15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250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 x14ac:dyDescent="0.15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250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 x14ac:dyDescent="0.15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250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 x14ac:dyDescent="0.15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250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 x14ac:dyDescent="0.15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250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 x14ac:dyDescent="0.15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250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 x14ac:dyDescent="0.15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250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 x14ac:dyDescent="0.15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250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 x14ac:dyDescent="0.15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250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 x14ac:dyDescent="0.15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250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 x14ac:dyDescent="0.15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250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 x14ac:dyDescent="0.15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250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 x14ac:dyDescent="0.15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250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 x14ac:dyDescent="0.15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250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 x14ac:dyDescent="0.15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250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 x14ac:dyDescent="0.15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250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 x14ac:dyDescent="0.15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250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 x14ac:dyDescent="0.15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250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 x14ac:dyDescent="0.15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250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 x14ac:dyDescent="0.15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250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 x14ac:dyDescent="0.15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250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 x14ac:dyDescent="0.15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250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 x14ac:dyDescent="0.15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250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 x14ac:dyDescent="0.15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250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 x14ac:dyDescent="0.15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250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 x14ac:dyDescent="0.15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250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 x14ac:dyDescent="0.15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250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 x14ac:dyDescent="0.15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250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 x14ac:dyDescent="0.15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250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 x14ac:dyDescent="0.15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250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 x14ac:dyDescent="0.15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250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 x14ac:dyDescent="0.15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250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 x14ac:dyDescent="0.15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250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 x14ac:dyDescent="0.15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250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 x14ac:dyDescent="0.15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250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 x14ac:dyDescent="0.15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250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 x14ac:dyDescent="0.15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250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 x14ac:dyDescent="0.15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250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 x14ac:dyDescent="0.15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250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 x14ac:dyDescent="0.15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250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 x14ac:dyDescent="0.15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250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 x14ac:dyDescent="0.15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250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 x14ac:dyDescent="0.15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250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 x14ac:dyDescent="0.15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250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 x14ac:dyDescent="0.15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250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 x14ac:dyDescent="0.15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250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 x14ac:dyDescent="0.15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250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 x14ac:dyDescent="0.15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250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 x14ac:dyDescent="0.15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250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 x14ac:dyDescent="0.15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250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 x14ac:dyDescent="0.15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250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 x14ac:dyDescent="0.15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250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 x14ac:dyDescent="0.15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 x14ac:dyDescent="0.15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 x14ac:dyDescent="0.15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 x14ac:dyDescent="0.15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 x14ac:dyDescent="0.15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1000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 x14ac:dyDescent="0.15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1000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 x14ac:dyDescent="0.15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1000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 x14ac:dyDescent="0.15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2000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 x14ac:dyDescent="0.15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2000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 x14ac:dyDescent="0.15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2000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 x14ac:dyDescent="0.15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2000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 x14ac:dyDescent="0.15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500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 x14ac:dyDescent="0.15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500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 x14ac:dyDescent="0.15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500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 x14ac:dyDescent="0.15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500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 x14ac:dyDescent="0.15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500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 x14ac:dyDescent="0.15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2500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 x14ac:dyDescent="0.15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2500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 x14ac:dyDescent="0.15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2500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 x14ac:dyDescent="0.15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2500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 x14ac:dyDescent="0.15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2500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 x14ac:dyDescent="0.15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2500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 x14ac:dyDescent="0.15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2500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 x14ac:dyDescent="0.15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1000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 x14ac:dyDescent="0.15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1000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 x14ac:dyDescent="0.15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1000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 x14ac:dyDescent="0.15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1000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 x14ac:dyDescent="0.15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1000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 x14ac:dyDescent="0.15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1000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 x14ac:dyDescent="0.15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200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 x14ac:dyDescent="0.15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200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 x14ac:dyDescent="0.15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200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 x14ac:dyDescent="0.15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200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 x14ac:dyDescent="0.15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200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 x14ac:dyDescent="0.15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200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 x14ac:dyDescent="0.15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 x14ac:dyDescent="0.15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 x14ac:dyDescent="0.15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 x14ac:dyDescent="0.15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 x14ac:dyDescent="0.15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 x14ac:dyDescent="0.15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0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 x14ac:dyDescent="0.15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0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 x14ac:dyDescent="0.15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0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 x14ac:dyDescent="0.15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0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 x14ac:dyDescent="0.15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0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 x14ac:dyDescent="0.15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0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 x14ac:dyDescent="0.15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0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 x14ac:dyDescent="0.15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0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 x14ac:dyDescent="0.15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0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 x14ac:dyDescent="0.15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0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 x14ac:dyDescent="0.15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0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 x14ac:dyDescent="0.15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0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 x14ac:dyDescent="0.15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0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 x14ac:dyDescent="0.15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0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 x14ac:dyDescent="0.15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0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 x14ac:dyDescent="0.15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0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 x14ac:dyDescent="0.15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0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 x14ac:dyDescent="0.15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0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 x14ac:dyDescent="0.15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0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 x14ac:dyDescent="0.15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0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 x14ac:dyDescent="0.15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0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 x14ac:dyDescent="0.15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0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 x14ac:dyDescent="0.15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0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 x14ac:dyDescent="0.15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0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 x14ac:dyDescent="0.15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0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 x14ac:dyDescent="0.15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0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 x14ac:dyDescent="0.15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0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 x14ac:dyDescent="0.15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0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 x14ac:dyDescent="0.15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0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 x14ac:dyDescent="0.15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0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 x14ac:dyDescent="0.15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0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 x14ac:dyDescent="0.15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0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 x14ac:dyDescent="0.15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0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 x14ac:dyDescent="0.15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0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 x14ac:dyDescent="0.15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0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 x14ac:dyDescent="0.15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0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 x14ac:dyDescent="0.15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0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 x14ac:dyDescent="0.15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0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 x14ac:dyDescent="0.15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0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 x14ac:dyDescent="0.15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0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 x14ac:dyDescent="0.15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0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 x14ac:dyDescent="0.15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0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 x14ac:dyDescent="0.15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0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 x14ac:dyDescent="0.15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0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 x14ac:dyDescent="0.15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0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 x14ac:dyDescent="0.15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0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 x14ac:dyDescent="0.15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0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 x14ac:dyDescent="0.15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0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 x14ac:dyDescent="0.15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0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 x14ac:dyDescent="0.15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0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 x14ac:dyDescent="0.15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0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 x14ac:dyDescent="0.15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0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 x14ac:dyDescent="0.15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0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 x14ac:dyDescent="0.15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0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 x14ac:dyDescent="0.15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0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 x14ac:dyDescent="0.15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0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 x14ac:dyDescent="0.15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0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 x14ac:dyDescent="0.15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0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 x14ac:dyDescent="0.15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0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 x14ac:dyDescent="0.15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0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 x14ac:dyDescent="0.15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 x14ac:dyDescent="0.15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 x14ac:dyDescent="0.15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 x14ac:dyDescent="0.15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 x14ac:dyDescent="0.15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 x14ac:dyDescent="0.15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 x14ac:dyDescent="0.15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 x14ac:dyDescent="0.15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 x14ac:dyDescent="0.15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 x14ac:dyDescent="0.15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 x14ac:dyDescent="0.15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 x14ac:dyDescent="0.15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 x14ac:dyDescent="0.15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 x14ac:dyDescent="0.15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 x14ac:dyDescent="0.15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 x14ac:dyDescent="0.15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 x14ac:dyDescent="0.15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 x14ac:dyDescent="0.15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 x14ac:dyDescent="0.15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 x14ac:dyDescent="0.15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 x14ac:dyDescent="0.15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 x14ac:dyDescent="0.15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 x14ac:dyDescent="0.15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 x14ac:dyDescent="0.15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 x14ac:dyDescent="0.15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 x14ac:dyDescent="0.15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 x14ac:dyDescent="0.15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 x14ac:dyDescent="0.15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 x14ac:dyDescent="0.15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 x14ac:dyDescent="0.15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1800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 x14ac:dyDescent="0.15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1800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 x14ac:dyDescent="0.15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1800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 x14ac:dyDescent="0.15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1800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 x14ac:dyDescent="0.15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1800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 x14ac:dyDescent="0.15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1800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 x14ac:dyDescent="0.15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1500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 x14ac:dyDescent="0.15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1500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 x14ac:dyDescent="0.15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1500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 x14ac:dyDescent="0.15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1500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 x14ac:dyDescent="0.15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1500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 x14ac:dyDescent="0.15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1500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 x14ac:dyDescent="0.15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1000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 x14ac:dyDescent="0.15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1000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 x14ac:dyDescent="0.15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1000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 x14ac:dyDescent="0.15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1000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 x14ac:dyDescent="0.15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1000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 x14ac:dyDescent="0.15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1000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 x14ac:dyDescent="0.15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1000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 x14ac:dyDescent="0.15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1000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 x14ac:dyDescent="0.15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1000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 x14ac:dyDescent="0.15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1000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 x14ac:dyDescent="0.15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1000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 x14ac:dyDescent="0.15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1000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 x14ac:dyDescent="0.15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1000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 x14ac:dyDescent="0.15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1000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 x14ac:dyDescent="0.15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1000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 x14ac:dyDescent="0.15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1000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 x14ac:dyDescent="0.15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1000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 x14ac:dyDescent="0.15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1000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 x14ac:dyDescent="0.15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1000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 x14ac:dyDescent="0.15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1000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 x14ac:dyDescent="0.15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1000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 x14ac:dyDescent="0.15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1000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 x14ac:dyDescent="0.15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1000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 x14ac:dyDescent="0.15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1000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 x14ac:dyDescent="0.15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1000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 x14ac:dyDescent="0.15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1000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 x14ac:dyDescent="0.15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1000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 x14ac:dyDescent="0.15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1000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 x14ac:dyDescent="0.15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1000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 x14ac:dyDescent="0.15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1000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 x14ac:dyDescent="0.15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1000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 x14ac:dyDescent="0.15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1000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 x14ac:dyDescent="0.15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1000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 x14ac:dyDescent="0.15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1000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 x14ac:dyDescent="0.15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1000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 x14ac:dyDescent="0.15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1000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 x14ac:dyDescent="0.15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1000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 x14ac:dyDescent="0.15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1000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 x14ac:dyDescent="0.15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1000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 x14ac:dyDescent="0.15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1000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 x14ac:dyDescent="0.15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1000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 x14ac:dyDescent="0.15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1000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 x14ac:dyDescent="0.15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1000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 x14ac:dyDescent="0.15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1000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 x14ac:dyDescent="0.15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1000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 x14ac:dyDescent="0.15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1000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 x14ac:dyDescent="0.15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1000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 x14ac:dyDescent="0.15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1000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 x14ac:dyDescent="0.15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1000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 x14ac:dyDescent="0.15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1000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 x14ac:dyDescent="0.15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1000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 x14ac:dyDescent="0.15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1000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 x14ac:dyDescent="0.15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1000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 x14ac:dyDescent="0.15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1000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 x14ac:dyDescent="0.15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1000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 x14ac:dyDescent="0.15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1000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 x14ac:dyDescent="0.15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1000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 x14ac:dyDescent="0.15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1000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 x14ac:dyDescent="0.15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1000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 x14ac:dyDescent="0.15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 x14ac:dyDescent="0.15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 x14ac:dyDescent="0.15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 x14ac:dyDescent="0.15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 x14ac:dyDescent="0.15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 x14ac:dyDescent="0.15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 x14ac:dyDescent="0.15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 x14ac:dyDescent="0.15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 x14ac:dyDescent="0.15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 x14ac:dyDescent="0.15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0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 x14ac:dyDescent="0.15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0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 x14ac:dyDescent="0.15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0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 x14ac:dyDescent="0.15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0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 x14ac:dyDescent="0.15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0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 x14ac:dyDescent="0.15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0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 x14ac:dyDescent="0.15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0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 x14ac:dyDescent="0.15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0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 x14ac:dyDescent="0.15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0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 x14ac:dyDescent="0.15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0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 x14ac:dyDescent="0.15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0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 x14ac:dyDescent="0.15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0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 x14ac:dyDescent="0.15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0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 x14ac:dyDescent="0.15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0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 x14ac:dyDescent="0.15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0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 x14ac:dyDescent="0.15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0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 x14ac:dyDescent="0.15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0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 x14ac:dyDescent="0.15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0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 x14ac:dyDescent="0.15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0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 x14ac:dyDescent="0.15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0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 x14ac:dyDescent="0.15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0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 x14ac:dyDescent="0.15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0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 x14ac:dyDescent="0.15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0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 x14ac:dyDescent="0.15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0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 x14ac:dyDescent="0.15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0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 x14ac:dyDescent="0.15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0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 x14ac:dyDescent="0.15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0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 x14ac:dyDescent="0.15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0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 x14ac:dyDescent="0.15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0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 x14ac:dyDescent="0.15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0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 x14ac:dyDescent="0.15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0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 x14ac:dyDescent="0.15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 x14ac:dyDescent="0.15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 x14ac:dyDescent="0.15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 x14ac:dyDescent="0.15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 x14ac:dyDescent="0.15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0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 x14ac:dyDescent="0.15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0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 x14ac:dyDescent="0.15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0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 x14ac:dyDescent="0.15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0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 x14ac:dyDescent="0.15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0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 x14ac:dyDescent="0.15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 x14ac:dyDescent="0.15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 x14ac:dyDescent="0.15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 x14ac:dyDescent="0.15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 x14ac:dyDescent="0.15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0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 x14ac:dyDescent="0.15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0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 x14ac:dyDescent="0.15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0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 x14ac:dyDescent="0.15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0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 x14ac:dyDescent="0.15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0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 x14ac:dyDescent="0.15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 x14ac:dyDescent="0.15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 x14ac:dyDescent="0.15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 x14ac:dyDescent="0.15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 x14ac:dyDescent="0.15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 x14ac:dyDescent="0.15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 x14ac:dyDescent="0.15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 x14ac:dyDescent="0.15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0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 x14ac:dyDescent="0.15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0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 x14ac:dyDescent="0.15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0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 x14ac:dyDescent="0.15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0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 x14ac:dyDescent="0.15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0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 x14ac:dyDescent="0.15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0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 x14ac:dyDescent="0.15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0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 x14ac:dyDescent="0.15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0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 x14ac:dyDescent="0.15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0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 x14ac:dyDescent="0.15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0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 x14ac:dyDescent="0.15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0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 x14ac:dyDescent="0.15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0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 x14ac:dyDescent="0.15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0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 x14ac:dyDescent="0.15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0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 x14ac:dyDescent="0.15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0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 x14ac:dyDescent="0.15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0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 x14ac:dyDescent="0.15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0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 x14ac:dyDescent="0.15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0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 x14ac:dyDescent="0.15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0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 x14ac:dyDescent="0.15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0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 x14ac:dyDescent="0.15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0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 x14ac:dyDescent="0.15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0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 x14ac:dyDescent="0.15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0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 x14ac:dyDescent="0.15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0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 x14ac:dyDescent="0.15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0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 x14ac:dyDescent="0.15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0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 x14ac:dyDescent="0.15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0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 x14ac:dyDescent="0.15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0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 x14ac:dyDescent="0.15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0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 x14ac:dyDescent="0.15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0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 x14ac:dyDescent="0.15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0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 x14ac:dyDescent="0.15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0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 x14ac:dyDescent="0.15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0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 x14ac:dyDescent="0.15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0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 x14ac:dyDescent="0.15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0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 x14ac:dyDescent="0.15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 x14ac:dyDescent="0.15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 x14ac:dyDescent="0.15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 x14ac:dyDescent="0.15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 x14ac:dyDescent="0.15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 x14ac:dyDescent="0.15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 x14ac:dyDescent="0.15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 x14ac:dyDescent="0.15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 x14ac:dyDescent="0.15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 x14ac:dyDescent="0.15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 x14ac:dyDescent="0.15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 x14ac:dyDescent="0.15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 x14ac:dyDescent="0.15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 x14ac:dyDescent="0.15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 x14ac:dyDescent="0.15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 x14ac:dyDescent="0.15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 x14ac:dyDescent="0.15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 x14ac:dyDescent="0.15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 x14ac:dyDescent="0.15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 x14ac:dyDescent="0.15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 x14ac:dyDescent="0.15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 x14ac:dyDescent="0.15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 x14ac:dyDescent="0.15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 x14ac:dyDescent="0.15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 x14ac:dyDescent="0.15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 x14ac:dyDescent="0.15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 x14ac:dyDescent="0.15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 x14ac:dyDescent="0.15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 x14ac:dyDescent="0.15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 x14ac:dyDescent="0.15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 x14ac:dyDescent="0.15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 x14ac:dyDescent="0.15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 x14ac:dyDescent="0.15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 x14ac:dyDescent="0.15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 x14ac:dyDescent="0.15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 x14ac:dyDescent="0.15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 x14ac:dyDescent="0.15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 x14ac:dyDescent="0.15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 x14ac:dyDescent="0.15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 x14ac:dyDescent="0.15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 x14ac:dyDescent="0.15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0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 x14ac:dyDescent="0.15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0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 x14ac:dyDescent="0.15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0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 x14ac:dyDescent="0.15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0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 x14ac:dyDescent="0.15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 x14ac:dyDescent="0.15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 x14ac:dyDescent="0.15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 x14ac:dyDescent="0.15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 x14ac:dyDescent="0.15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 x14ac:dyDescent="0.15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0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 x14ac:dyDescent="0.15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0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 x14ac:dyDescent="0.15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0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 x14ac:dyDescent="0.15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0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 x14ac:dyDescent="0.15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 x14ac:dyDescent="0.15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 x14ac:dyDescent="0.15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 x14ac:dyDescent="0.15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 x14ac:dyDescent="0.15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 x14ac:dyDescent="0.15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0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 x14ac:dyDescent="0.15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0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 x14ac:dyDescent="0.15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0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 x14ac:dyDescent="0.15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0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 x14ac:dyDescent="0.15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0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 x14ac:dyDescent="0.15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0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 x14ac:dyDescent="0.15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0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 x14ac:dyDescent="0.15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 x14ac:dyDescent="0.15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 x14ac:dyDescent="0.15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 x14ac:dyDescent="0.15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 x14ac:dyDescent="0.15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 x14ac:dyDescent="0.15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 x14ac:dyDescent="0.15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 x14ac:dyDescent="0.15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 x14ac:dyDescent="0.15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 x14ac:dyDescent="0.15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 x14ac:dyDescent="0.15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 x14ac:dyDescent="0.15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 x14ac:dyDescent="0.15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 x14ac:dyDescent="0.15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 x14ac:dyDescent="0.15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 x14ac:dyDescent="0.15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 x14ac:dyDescent="0.15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 x14ac:dyDescent="0.15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 x14ac:dyDescent="0.15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 x14ac:dyDescent="0.15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 x14ac:dyDescent="0.15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 x14ac:dyDescent="0.15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 x14ac:dyDescent="0.15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 x14ac:dyDescent="0.15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 x14ac:dyDescent="0.15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 x14ac:dyDescent="0.15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 x14ac:dyDescent="0.15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 x14ac:dyDescent="0.15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 x14ac:dyDescent="0.15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 x14ac:dyDescent="0.15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 x14ac:dyDescent="0.15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 x14ac:dyDescent="0.15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 x14ac:dyDescent="0.15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 x14ac:dyDescent="0.15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 x14ac:dyDescent="0.15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 x14ac:dyDescent="0.15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 x14ac:dyDescent="0.15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 x14ac:dyDescent="0.15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 x14ac:dyDescent="0.15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 x14ac:dyDescent="0.15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 x14ac:dyDescent="0.15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 x14ac:dyDescent="0.15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 x14ac:dyDescent="0.15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 x14ac:dyDescent="0.15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 x14ac:dyDescent="0.15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0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 x14ac:dyDescent="0.15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0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 x14ac:dyDescent="0.15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0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 x14ac:dyDescent="0.15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0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 x14ac:dyDescent="0.15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0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 x14ac:dyDescent="0.15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0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 x14ac:dyDescent="0.15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0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 x14ac:dyDescent="0.15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0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 x14ac:dyDescent="0.15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0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 x14ac:dyDescent="0.15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0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 x14ac:dyDescent="0.15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0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 x14ac:dyDescent="0.15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0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 x14ac:dyDescent="0.15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0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 x14ac:dyDescent="0.15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0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 x14ac:dyDescent="0.15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0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 x14ac:dyDescent="0.15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0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 x14ac:dyDescent="0.15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0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 x14ac:dyDescent="0.15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0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 x14ac:dyDescent="0.15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0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 x14ac:dyDescent="0.15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0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 x14ac:dyDescent="0.15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0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 x14ac:dyDescent="0.15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0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 x14ac:dyDescent="0.15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0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 x14ac:dyDescent="0.15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0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 x14ac:dyDescent="0.15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0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 x14ac:dyDescent="0.15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0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 x14ac:dyDescent="0.15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0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 x14ac:dyDescent="0.15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0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 x14ac:dyDescent="0.15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0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 x14ac:dyDescent="0.15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0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 x14ac:dyDescent="0.15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0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 x14ac:dyDescent="0.15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 x14ac:dyDescent="0.15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 x14ac:dyDescent="0.15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 x14ac:dyDescent="0.15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 x14ac:dyDescent="0.15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0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 x14ac:dyDescent="0.15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0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 x14ac:dyDescent="0.15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0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 x14ac:dyDescent="0.15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0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 x14ac:dyDescent="0.15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0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 x14ac:dyDescent="0.15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 x14ac:dyDescent="0.15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 x14ac:dyDescent="0.15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 x14ac:dyDescent="0.15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 x14ac:dyDescent="0.15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0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 x14ac:dyDescent="0.15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0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 x14ac:dyDescent="0.15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0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 x14ac:dyDescent="0.15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0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 x14ac:dyDescent="0.15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0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 x14ac:dyDescent="0.15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 x14ac:dyDescent="0.15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 x14ac:dyDescent="0.15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 x14ac:dyDescent="0.15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 x14ac:dyDescent="0.15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 x14ac:dyDescent="0.15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 x14ac:dyDescent="0.15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 x14ac:dyDescent="0.15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0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 x14ac:dyDescent="0.15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0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 x14ac:dyDescent="0.15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0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 x14ac:dyDescent="0.15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0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 x14ac:dyDescent="0.15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0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 x14ac:dyDescent="0.15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0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 x14ac:dyDescent="0.15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0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 x14ac:dyDescent="0.15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0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 x14ac:dyDescent="0.15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0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 x14ac:dyDescent="0.15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0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 x14ac:dyDescent="0.15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0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 x14ac:dyDescent="0.15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0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 x14ac:dyDescent="0.15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0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 x14ac:dyDescent="0.15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0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 x14ac:dyDescent="0.15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0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 x14ac:dyDescent="0.15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0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 x14ac:dyDescent="0.15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0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 x14ac:dyDescent="0.15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0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 x14ac:dyDescent="0.15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0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 x14ac:dyDescent="0.15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0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 x14ac:dyDescent="0.15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0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 x14ac:dyDescent="0.15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0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 x14ac:dyDescent="0.15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0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 x14ac:dyDescent="0.15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0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 x14ac:dyDescent="0.15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0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 x14ac:dyDescent="0.15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0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 x14ac:dyDescent="0.15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0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 x14ac:dyDescent="0.15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0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 x14ac:dyDescent="0.15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0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 x14ac:dyDescent="0.15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0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 x14ac:dyDescent="0.15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0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 x14ac:dyDescent="0.15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0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 x14ac:dyDescent="0.15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0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 x14ac:dyDescent="0.15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0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 x14ac:dyDescent="0.15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0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 x14ac:dyDescent="0.15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 x14ac:dyDescent="0.15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 x14ac:dyDescent="0.15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 x14ac:dyDescent="0.15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 x14ac:dyDescent="0.15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 x14ac:dyDescent="0.15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 x14ac:dyDescent="0.15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 x14ac:dyDescent="0.15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 x14ac:dyDescent="0.15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 x14ac:dyDescent="0.15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 x14ac:dyDescent="0.15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 x14ac:dyDescent="0.15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 x14ac:dyDescent="0.15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 x14ac:dyDescent="0.15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 x14ac:dyDescent="0.15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 x14ac:dyDescent="0.15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 x14ac:dyDescent="0.15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 x14ac:dyDescent="0.15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 x14ac:dyDescent="0.15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 x14ac:dyDescent="0.15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 x14ac:dyDescent="0.15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 x14ac:dyDescent="0.15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 x14ac:dyDescent="0.15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 x14ac:dyDescent="0.15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 x14ac:dyDescent="0.15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 x14ac:dyDescent="0.15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 x14ac:dyDescent="0.15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 x14ac:dyDescent="0.15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 x14ac:dyDescent="0.15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 x14ac:dyDescent="0.15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 x14ac:dyDescent="0.15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 x14ac:dyDescent="0.15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 x14ac:dyDescent="0.15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 x14ac:dyDescent="0.15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 x14ac:dyDescent="0.15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 x14ac:dyDescent="0.15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 x14ac:dyDescent="0.15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 x14ac:dyDescent="0.15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 x14ac:dyDescent="0.15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 x14ac:dyDescent="0.15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 x14ac:dyDescent="0.15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0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 x14ac:dyDescent="0.15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0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 x14ac:dyDescent="0.15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0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 x14ac:dyDescent="0.15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0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 x14ac:dyDescent="0.15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 x14ac:dyDescent="0.15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 x14ac:dyDescent="0.15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 x14ac:dyDescent="0.15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 x14ac:dyDescent="0.15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 x14ac:dyDescent="0.15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0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 x14ac:dyDescent="0.15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0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 x14ac:dyDescent="0.15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0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 x14ac:dyDescent="0.15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0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 x14ac:dyDescent="0.15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 x14ac:dyDescent="0.15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 x14ac:dyDescent="0.15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 x14ac:dyDescent="0.15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 x14ac:dyDescent="0.15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 x14ac:dyDescent="0.15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0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 x14ac:dyDescent="0.15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0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 x14ac:dyDescent="0.15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0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 x14ac:dyDescent="0.15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0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 x14ac:dyDescent="0.15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0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 x14ac:dyDescent="0.15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0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 x14ac:dyDescent="0.15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0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 x14ac:dyDescent="0.15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 x14ac:dyDescent="0.15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 x14ac:dyDescent="0.15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 x14ac:dyDescent="0.15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 x14ac:dyDescent="0.15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 x14ac:dyDescent="0.15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 x14ac:dyDescent="0.15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 x14ac:dyDescent="0.15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 x14ac:dyDescent="0.15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 x14ac:dyDescent="0.15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 x14ac:dyDescent="0.15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 x14ac:dyDescent="0.15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 x14ac:dyDescent="0.15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 x14ac:dyDescent="0.15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 x14ac:dyDescent="0.15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 x14ac:dyDescent="0.15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 x14ac:dyDescent="0.15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 x14ac:dyDescent="0.15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 x14ac:dyDescent="0.15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 x14ac:dyDescent="0.15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 x14ac:dyDescent="0.15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 x14ac:dyDescent="0.15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 x14ac:dyDescent="0.15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 x14ac:dyDescent="0.15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 x14ac:dyDescent="0.15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 x14ac:dyDescent="0.15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 x14ac:dyDescent="0.15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 x14ac:dyDescent="0.15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 x14ac:dyDescent="0.15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 x14ac:dyDescent="0.15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 x14ac:dyDescent="0.15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 x14ac:dyDescent="0.15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 x14ac:dyDescent="0.15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 x14ac:dyDescent="0.15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 x14ac:dyDescent="0.15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25" workbookViewId="0">
      <selection activeCell="S32" sqref="S32"/>
    </sheetView>
  </sheetViews>
  <sheetFormatPr baseColWidth="10" defaultColWidth="8.83203125" defaultRowHeight="13" x14ac:dyDescent="0.15"/>
  <cols>
    <col min="1" max="1" width="5.6640625" style="142" bestFit="1" customWidth="1"/>
    <col min="2" max="2" width="6.33203125" style="142" bestFit="1" customWidth="1"/>
    <col min="3" max="4" width="4.1640625" style="142" bestFit="1" customWidth="1"/>
    <col min="5" max="18" width="4.1640625" style="50" bestFit="1" customWidth="1"/>
    <col min="19" max="19" width="6.5" style="50" customWidth="1"/>
    <col min="20" max="16384" width="8.83203125" style="50"/>
  </cols>
  <sheetData>
    <row r="1" spans="1:33" x14ac:dyDescent="0.15">
      <c r="A1" s="142" t="s">
        <v>2396</v>
      </c>
      <c r="B1" s="142" t="s">
        <v>2397</v>
      </c>
      <c r="D1" s="142">
        <v>1</v>
      </c>
      <c r="E1" s="50">
        <v>2</v>
      </c>
      <c r="F1" s="50">
        <v>3</v>
      </c>
      <c r="G1" s="142">
        <v>4</v>
      </c>
      <c r="H1" s="142">
        <v>5</v>
      </c>
      <c r="I1" s="142">
        <v>6</v>
      </c>
      <c r="J1" s="142">
        <v>7</v>
      </c>
      <c r="K1" s="142">
        <v>8</v>
      </c>
      <c r="L1" s="142">
        <v>9</v>
      </c>
      <c r="M1" s="142">
        <v>10</v>
      </c>
      <c r="N1" s="142">
        <v>11</v>
      </c>
      <c r="O1" s="142">
        <v>12</v>
      </c>
      <c r="P1" s="142">
        <v>13</v>
      </c>
      <c r="Q1" s="142">
        <v>14</v>
      </c>
      <c r="R1" s="142">
        <v>15</v>
      </c>
    </row>
    <row r="2" spans="1:33" x14ac:dyDescent="0.15">
      <c r="A2" s="142" t="s">
        <v>2202</v>
      </c>
      <c r="B2" s="142">
        <v>201</v>
      </c>
      <c r="D2" s="143" t="s">
        <v>2398</v>
      </c>
      <c r="E2" s="143">
        <v>20</v>
      </c>
      <c r="F2" s="142" t="s">
        <v>2398</v>
      </c>
      <c r="G2" s="142" t="s">
        <v>2398</v>
      </c>
      <c r="H2" s="142" t="s">
        <v>2398</v>
      </c>
      <c r="I2" s="142">
        <v>20</v>
      </c>
      <c r="J2" s="142" t="s">
        <v>2398</v>
      </c>
      <c r="K2" s="142" t="s">
        <v>2398</v>
      </c>
      <c r="L2" s="142" t="s">
        <v>2398</v>
      </c>
      <c r="M2" s="142">
        <v>5</v>
      </c>
      <c r="N2" s="142" t="s">
        <v>2398</v>
      </c>
      <c r="O2" s="142" t="s">
        <v>2398</v>
      </c>
      <c r="P2" s="142" t="s">
        <v>2398</v>
      </c>
      <c r="Q2" s="142" t="s">
        <v>2398</v>
      </c>
      <c r="R2" s="142" t="s">
        <v>2398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 x14ac:dyDescent="0.15">
      <c r="A3" s="142" t="s">
        <v>2204</v>
      </c>
      <c r="B3" s="142">
        <v>206</v>
      </c>
      <c r="D3" s="143">
        <v>20</v>
      </c>
      <c r="E3" s="143" t="s">
        <v>2398</v>
      </c>
      <c r="F3" s="142" t="s">
        <v>2398</v>
      </c>
      <c r="G3" s="142" t="s">
        <v>2398</v>
      </c>
      <c r="H3" s="142">
        <v>20</v>
      </c>
      <c r="I3" s="142" t="s">
        <v>2398</v>
      </c>
      <c r="J3" s="142" t="s">
        <v>2398</v>
      </c>
      <c r="K3" s="142" t="s">
        <v>2398</v>
      </c>
      <c r="L3" s="142">
        <v>5</v>
      </c>
      <c r="M3" s="142" t="s">
        <v>2398</v>
      </c>
      <c r="N3" s="142" t="s">
        <v>2398</v>
      </c>
      <c r="O3" s="142" t="s">
        <v>2398</v>
      </c>
      <c r="P3" s="142" t="s">
        <v>2398</v>
      </c>
      <c r="Q3" s="142" t="s">
        <v>2398</v>
      </c>
      <c r="R3" s="142" t="s">
        <v>2398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 x14ac:dyDescent="0.15">
      <c r="A4" s="142" t="s">
        <v>2206</v>
      </c>
      <c r="B4" s="142">
        <v>211</v>
      </c>
      <c r="D4" s="143" t="s">
        <v>2398</v>
      </c>
      <c r="E4" s="143">
        <v>20</v>
      </c>
      <c r="F4" s="142" t="s">
        <v>2398</v>
      </c>
      <c r="G4" s="142" t="s">
        <v>2398</v>
      </c>
      <c r="H4" s="142" t="s">
        <v>2398</v>
      </c>
      <c r="I4" s="142">
        <v>20</v>
      </c>
      <c r="J4" s="142" t="s">
        <v>2398</v>
      </c>
      <c r="K4" s="142" t="s">
        <v>2398</v>
      </c>
      <c r="L4" s="142" t="s">
        <v>2398</v>
      </c>
      <c r="M4" s="142">
        <v>5</v>
      </c>
      <c r="N4" s="142" t="s">
        <v>2398</v>
      </c>
      <c r="O4" s="142" t="s">
        <v>2398</v>
      </c>
      <c r="P4" s="142" t="s">
        <v>2398</v>
      </c>
      <c r="Q4" s="142" t="s">
        <v>2398</v>
      </c>
      <c r="R4" s="142" t="s">
        <v>2398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 x14ac:dyDescent="0.15">
      <c r="A5" s="142" t="s">
        <v>2208</v>
      </c>
      <c r="B5" s="142">
        <v>216</v>
      </c>
      <c r="D5" s="143">
        <v>20</v>
      </c>
      <c r="E5" s="143" t="s">
        <v>2398</v>
      </c>
      <c r="F5" s="142" t="s">
        <v>2398</v>
      </c>
      <c r="G5" s="142" t="s">
        <v>2398</v>
      </c>
      <c r="H5" s="142">
        <v>20</v>
      </c>
      <c r="I5" s="142" t="s">
        <v>2398</v>
      </c>
      <c r="J5" s="142" t="s">
        <v>2398</v>
      </c>
      <c r="K5" s="142" t="s">
        <v>2398</v>
      </c>
      <c r="L5" s="142">
        <v>5</v>
      </c>
      <c r="M5" s="142" t="s">
        <v>2398</v>
      </c>
      <c r="N5" s="142" t="s">
        <v>2398</v>
      </c>
      <c r="O5" s="142" t="s">
        <v>2398</v>
      </c>
      <c r="P5" s="142" t="s">
        <v>2398</v>
      </c>
      <c r="Q5" s="142" t="s">
        <v>2398</v>
      </c>
      <c r="R5" s="142" t="s">
        <v>2398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 x14ac:dyDescent="0.15">
      <c r="A6" s="142" t="s">
        <v>2210</v>
      </c>
      <c r="B6" s="142">
        <v>221</v>
      </c>
      <c r="D6" s="143" t="s">
        <v>2398</v>
      </c>
      <c r="E6" s="143">
        <v>20</v>
      </c>
      <c r="F6" s="142" t="s">
        <v>2398</v>
      </c>
      <c r="G6" s="142" t="s">
        <v>2398</v>
      </c>
      <c r="H6" s="142" t="s">
        <v>2398</v>
      </c>
      <c r="I6" s="142">
        <v>20</v>
      </c>
      <c r="J6" s="142" t="s">
        <v>2398</v>
      </c>
      <c r="K6" s="142" t="s">
        <v>2398</v>
      </c>
      <c r="L6" s="142" t="s">
        <v>2398</v>
      </c>
      <c r="M6" s="142">
        <v>5</v>
      </c>
      <c r="N6" s="142" t="s">
        <v>2398</v>
      </c>
      <c r="O6" s="142" t="s">
        <v>2398</v>
      </c>
      <c r="P6" s="142" t="s">
        <v>2398</v>
      </c>
      <c r="Q6" s="142" t="s">
        <v>2398</v>
      </c>
      <c r="R6" s="142" t="s">
        <v>2398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 x14ac:dyDescent="0.15">
      <c r="A7" s="142" t="s">
        <v>2212</v>
      </c>
      <c r="B7" s="142">
        <v>226</v>
      </c>
      <c r="D7" s="143" t="s">
        <v>2398</v>
      </c>
      <c r="E7" s="143" t="s">
        <v>2398</v>
      </c>
      <c r="F7" s="142">
        <v>20</v>
      </c>
      <c r="G7" s="142" t="s">
        <v>2398</v>
      </c>
      <c r="H7" s="142" t="s">
        <v>2398</v>
      </c>
      <c r="I7" s="142" t="s">
        <v>2398</v>
      </c>
      <c r="J7" s="142">
        <v>5</v>
      </c>
      <c r="K7" s="142" t="s">
        <v>2398</v>
      </c>
      <c r="L7" s="142" t="s">
        <v>2398</v>
      </c>
      <c r="M7" s="142" t="s">
        <v>2398</v>
      </c>
      <c r="N7" s="142" t="s">
        <v>2398</v>
      </c>
      <c r="O7" s="142" t="s">
        <v>2398</v>
      </c>
      <c r="P7" s="142" t="s">
        <v>2398</v>
      </c>
      <c r="Q7" s="142" t="s">
        <v>2398</v>
      </c>
      <c r="R7" s="142" t="s">
        <v>2398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 x14ac:dyDescent="0.15">
      <c r="A8" s="142" t="s">
        <v>2214</v>
      </c>
      <c r="B8" s="142">
        <v>231</v>
      </c>
      <c r="D8" s="143">
        <v>20</v>
      </c>
      <c r="E8" s="143" t="s">
        <v>2398</v>
      </c>
      <c r="F8" s="142" t="s">
        <v>2398</v>
      </c>
      <c r="G8" s="142" t="s">
        <v>2398</v>
      </c>
      <c r="H8" s="142">
        <v>20</v>
      </c>
      <c r="I8" s="142" t="s">
        <v>2398</v>
      </c>
      <c r="J8" s="142" t="s">
        <v>2398</v>
      </c>
      <c r="K8" s="142" t="s">
        <v>2398</v>
      </c>
      <c r="L8" s="142">
        <v>5</v>
      </c>
      <c r="M8" s="142" t="s">
        <v>2398</v>
      </c>
      <c r="N8" s="142" t="s">
        <v>2398</v>
      </c>
      <c r="O8" s="142" t="s">
        <v>2398</v>
      </c>
      <c r="P8" s="142" t="s">
        <v>2398</v>
      </c>
      <c r="Q8" s="142" t="s">
        <v>2398</v>
      </c>
      <c r="R8" s="142" t="s">
        <v>2398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 x14ac:dyDescent="0.15">
      <c r="A9" s="142" t="s">
        <v>2203</v>
      </c>
      <c r="B9" s="142">
        <v>236</v>
      </c>
      <c r="D9" s="143" t="s">
        <v>2398</v>
      </c>
      <c r="E9" s="143" t="s">
        <v>2398</v>
      </c>
      <c r="F9" s="142">
        <v>20</v>
      </c>
      <c r="G9" s="142" t="s">
        <v>2398</v>
      </c>
      <c r="H9" s="142" t="s">
        <v>2398</v>
      </c>
      <c r="I9" s="142" t="s">
        <v>2398</v>
      </c>
      <c r="J9" s="142">
        <v>5</v>
      </c>
      <c r="K9" s="142" t="s">
        <v>2398</v>
      </c>
      <c r="L9" s="142" t="s">
        <v>2398</v>
      </c>
      <c r="M9" s="142" t="s">
        <v>2398</v>
      </c>
      <c r="N9" s="142" t="s">
        <v>2398</v>
      </c>
      <c r="O9" s="142" t="s">
        <v>2398</v>
      </c>
      <c r="P9" s="142" t="s">
        <v>2398</v>
      </c>
      <c r="Q9" s="142" t="s">
        <v>2398</v>
      </c>
      <c r="R9" s="142" t="s">
        <v>2398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 x14ac:dyDescent="0.15">
      <c r="A10" s="142" t="s">
        <v>2205</v>
      </c>
      <c r="B10" s="142">
        <v>241</v>
      </c>
      <c r="D10" s="143">
        <v>20</v>
      </c>
      <c r="E10" s="143" t="s">
        <v>2398</v>
      </c>
      <c r="F10" s="142" t="s">
        <v>2398</v>
      </c>
      <c r="G10" s="142" t="s">
        <v>2398</v>
      </c>
      <c r="H10" s="142">
        <v>20</v>
      </c>
      <c r="I10" s="142" t="s">
        <v>2398</v>
      </c>
      <c r="J10" s="142" t="s">
        <v>2398</v>
      </c>
      <c r="K10" s="142" t="s">
        <v>2398</v>
      </c>
      <c r="L10" s="142">
        <v>5</v>
      </c>
      <c r="M10" s="142" t="s">
        <v>2398</v>
      </c>
      <c r="N10" s="142" t="s">
        <v>2398</v>
      </c>
      <c r="O10" s="142" t="s">
        <v>2398</v>
      </c>
      <c r="P10" s="142" t="s">
        <v>2398</v>
      </c>
      <c r="Q10" s="142" t="s">
        <v>2398</v>
      </c>
      <c r="R10" s="142" t="s">
        <v>2398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 x14ac:dyDescent="0.15">
      <c r="A11" s="142" t="s">
        <v>2207</v>
      </c>
      <c r="B11" s="142">
        <v>246</v>
      </c>
      <c r="D11" s="143" t="s">
        <v>2398</v>
      </c>
      <c r="E11" s="143" t="s">
        <v>2398</v>
      </c>
      <c r="F11" s="142">
        <v>20</v>
      </c>
      <c r="G11" s="142" t="s">
        <v>2398</v>
      </c>
      <c r="H11" s="142" t="s">
        <v>2398</v>
      </c>
      <c r="I11" s="142" t="s">
        <v>2398</v>
      </c>
      <c r="J11" s="142">
        <v>5</v>
      </c>
      <c r="K11" s="142" t="s">
        <v>2398</v>
      </c>
      <c r="L11" s="142" t="s">
        <v>2398</v>
      </c>
      <c r="M11" s="142" t="s">
        <v>2398</v>
      </c>
      <c r="N11" s="142" t="s">
        <v>2398</v>
      </c>
      <c r="O11" s="142" t="s">
        <v>2398</v>
      </c>
      <c r="P11" s="142" t="s">
        <v>2398</v>
      </c>
      <c r="Q11" s="142" t="s">
        <v>2398</v>
      </c>
      <c r="R11" s="142" t="s">
        <v>2398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 x14ac:dyDescent="0.15">
      <c r="A12" s="142" t="s">
        <v>2209</v>
      </c>
      <c r="B12" s="142">
        <v>251</v>
      </c>
      <c r="D12" s="143" t="s">
        <v>2398</v>
      </c>
      <c r="E12" s="143" t="s">
        <v>2398</v>
      </c>
      <c r="F12" s="142" t="s">
        <v>2398</v>
      </c>
      <c r="G12" s="142">
        <v>20</v>
      </c>
      <c r="H12" s="142" t="s">
        <v>2398</v>
      </c>
      <c r="I12" s="142" t="s">
        <v>2398</v>
      </c>
      <c r="J12" s="142" t="s">
        <v>2398</v>
      </c>
      <c r="K12" s="142">
        <v>5</v>
      </c>
      <c r="L12" s="142" t="s">
        <v>2398</v>
      </c>
      <c r="M12" s="142" t="s">
        <v>2398</v>
      </c>
      <c r="N12" s="142" t="s">
        <v>2398</v>
      </c>
      <c r="O12" s="142" t="s">
        <v>2398</v>
      </c>
      <c r="P12" s="142" t="s">
        <v>2398</v>
      </c>
      <c r="Q12" s="142" t="s">
        <v>2398</v>
      </c>
      <c r="R12" s="142" t="s">
        <v>2398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 x14ac:dyDescent="0.15">
      <c r="A13" s="142" t="s">
        <v>2211</v>
      </c>
      <c r="B13" s="142">
        <v>256</v>
      </c>
      <c r="D13" s="143" t="s">
        <v>2398</v>
      </c>
      <c r="E13" s="143">
        <v>20</v>
      </c>
      <c r="F13" s="142" t="s">
        <v>2398</v>
      </c>
      <c r="G13" s="142" t="s">
        <v>2398</v>
      </c>
      <c r="H13" s="142" t="s">
        <v>2398</v>
      </c>
      <c r="I13" s="142">
        <v>20</v>
      </c>
      <c r="J13" s="142" t="s">
        <v>2398</v>
      </c>
      <c r="K13" s="142" t="s">
        <v>2398</v>
      </c>
      <c r="L13" s="142" t="s">
        <v>2398</v>
      </c>
      <c r="M13" s="142">
        <v>5</v>
      </c>
      <c r="N13" s="142" t="s">
        <v>2398</v>
      </c>
      <c r="O13" s="142" t="s">
        <v>2398</v>
      </c>
      <c r="P13" s="142" t="s">
        <v>2398</v>
      </c>
      <c r="Q13" s="142" t="s">
        <v>2398</v>
      </c>
      <c r="R13" s="142" t="s">
        <v>2398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 x14ac:dyDescent="0.15">
      <c r="A14" s="142" t="s">
        <v>2213</v>
      </c>
      <c r="B14" s="142">
        <v>261</v>
      </c>
      <c r="D14" s="143" t="s">
        <v>2398</v>
      </c>
      <c r="E14" s="143" t="s">
        <v>2398</v>
      </c>
      <c r="F14" s="142" t="s">
        <v>2398</v>
      </c>
      <c r="G14" s="142">
        <v>20</v>
      </c>
      <c r="H14" s="142" t="s">
        <v>2398</v>
      </c>
      <c r="I14" s="142" t="s">
        <v>2398</v>
      </c>
      <c r="J14" s="142" t="s">
        <v>2398</v>
      </c>
      <c r="K14" s="142">
        <v>5</v>
      </c>
      <c r="L14" s="142" t="s">
        <v>2398</v>
      </c>
      <c r="M14" s="142" t="s">
        <v>2398</v>
      </c>
      <c r="N14" s="142" t="s">
        <v>2398</v>
      </c>
      <c r="O14" s="142" t="s">
        <v>2398</v>
      </c>
      <c r="P14" s="142" t="s">
        <v>2398</v>
      </c>
      <c r="Q14" s="142" t="s">
        <v>2398</v>
      </c>
      <c r="R14" s="142" t="s">
        <v>2398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 x14ac:dyDescent="0.15">
      <c r="A15" s="142" t="s">
        <v>2215</v>
      </c>
      <c r="B15" s="142">
        <v>266</v>
      </c>
      <c r="D15" s="143" t="s">
        <v>2398</v>
      </c>
      <c r="E15" s="143" t="s">
        <v>2398</v>
      </c>
      <c r="F15" s="142">
        <v>20</v>
      </c>
      <c r="G15" s="142" t="s">
        <v>2398</v>
      </c>
      <c r="H15" s="142" t="s">
        <v>2398</v>
      </c>
      <c r="I15" s="142" t="s">
        <v>2398</v>
      </c>
      <c r="J15" s="142">
        <v>5</v>
      </c>
      <c r="K15" s="142" t="s">
        <v>2398</v>
      </c>
      <c r="L15" s="142" t="s">
        <v>2398</v>
      </c>
      <c r="M15" s="142" t="s">
        <v>2398</v>
      </c>
      <c r="N15" s="142" t="s">
        <v>2398</v>
      </c>
      <c r="O15" s="142" t="s">
        <v>2398</v>
      </c>
      <c r="P15" s="142" t="s">
        <v>2398</v>
      </c>
      <c r="Q15" s="142" t="s">
        <v>2398</v>
      </c>
      <c r="R15" s="142" t="s">
        <v>2398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 x14ac:dyDescent="0.15">
      <c r="A16" s="142" t="s">
        <v>2216</v>
      </c>
      <c r="B16" s="142">
        <v>271</v>
      </c>
      <c r="D16" s="143" t="s">
        <v>2398</v>
      </c>
      <c r="E16" s="143" t="s">
        <v>2398</v>
      </c>
      <c r="F16" s="142" t="s">
        <v>2398</v>
      </c>
      <c r="G16" s="142">
        <v>20</v>
      </c>
      <c r="H16" s="142" t="s">
        <v>2398</v>
      </c>
      <c r="I16" s="142" t="s">
        <v>2398</v>
      </c>
      <c r="J16" s="142" t="s">
        <v>2398</v>
      </c>
      <c r="K16" s="142">
        <v>5</v>
      </c>
      <c r="L16" s="142" t="s">
        <v>2398</v>
      </c>
      <c r="M16" s="142" t="s">
        <v>2398</v>
      </c>
      <c r="N16" s="142" t="s">
        <v>2398</v>
      </c>
      <c r="O16" s="142" t="s">
        <v>2398</v>
      </c>
      <c r="P16" s="142" t="s">
        <v>2398</v>
      </c>
      <c r="Q16" s="142" t="s">
        <v>2398</v>
      </c>
      <c r="R16" s="142" t="s">
        <v>2398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 x14ac:dyDescent="0.15">
      <c r="A17" s="144" t="s">
        <v>2202</v>
      </c>
      <c r="B17" s="144">
        <f t="shared" ref="B17:B31" si="2">B2+1</f>
        <v>202</v>
      </c>
      <c r="D17" s="143" t="s">
        <v>2398</v>
      </c>
      <c r="E17" s="143" t="s">
        <v>2398</v>
      </c>
      <c r="F17" s="142" t="s">
        <v>2398</v>
      </c>
      <c r="G17" s="142" t="s">
        <v>2398</v>
      </c>
      <c r="H17" s="142" t="s">
        <v>2398</v>
      </c>
      <c r="I17" s="142" t="s">
        <v>2398</v>
      </c>
      <c r="J17" s="142" t="s">
        <v>2398</v>
      </c>
      <c r="K17" s="142" t="s">
        <v>2398</v>
      </c>
      <c r="L17" s="142" t="s">
        <v>2398</v>
      </c>
      <c r="M17" s="142">
        <v>6</v>
      </c>
      <c r="N17" s="142" t="s">
        <v>2398</v>
      </c>
      <c r="O17" s="142" t="s">
        <v>2398</v>
      </c>
      <c r="P17" s="142" t="s">
        <v>2398</v>
      </c>
      <c r="Q17" s="142">
        <v>8</v>
      </c>
      <c r="R17" s="142" t="s">
        <v>2398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 x14ac:dyDescent="0.15">
      <c r="A18" s="144" t="s">
        <v>2204</v>
      </c>
      <c r="B18" s="144">
        <f t="shared" si="2"/>
        <v>207</v>
      </c>
      <c r="D18" s="143" t="s">
        <v>2398</v>
      </c>
      <c r="E18" s="143" t="s">
        <v>2398</v>
      </c>
      <c r="F18" s="142" t="s">
        <v>2398</v>
      </c>
      <c r="G18" s="142" t="s">
        <v>2398</v>
      </c>
      <c r="H18" s="142" t="s">
        <v>2398</v>
      </c>
      <c r="I18" s="142" t="s">
        <v>2398</v>
      </c>
      <c r="J18" s="142" t="s">
        <v>2398</v>
      </c>
      <c r="K18" s="142" t="s">
        <v>2398</v>
      </c>
      <c r="L18" s="142">
        <v>6</v>
      </c>
      <c r="M18" s="142" t="s">
        <v>2398</v>
      </c>
      <c r="N18" s="142" t="s">
        <v>2398</v>
      </c>
      <c r="O18" s="142" t="s">
        <v>2398</v>
      </c>
      <c r="P18" s="142">
        <v>8</v>
      </c>
      <c r="Q18" s="142" t="s">
        <v>2398</v>
      </c>
      <c r="R18" s="142" t="s">
        <v>2398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 x14ac:dyDescent="0.15">
      <c r="A19" s="144" t="s">
        <v>2206</v>
      </c>
      <c r="B19" s="144">
        <f t="shared" si="2"/>
        <v>212</v>
      </c>
      <c r="D19" s="143" t="s">
        <v>2398</v>
      </c>
      <c r="E19" s="143" t="s">
        <v>2398</v>
      </c>
      <c r="F19" s="142" t="s">
        <v>2398</v>
      </c>
      <c r="G19" s="142" t="s">
        <v>2398</v>
      </c>
      <c r="H19" s="142" t="s">
        <v>2398</v>
      </c>
      <c r="I19" s="142" t="s">
        <v>2398</v>
      </c>
      <c r="J19" s="142" t="s">
        <v>2398</v>
      </c>
      <c r="K19" s="142" t="s">
        <v>2398</v>
      </c>
      <c r="L19" s="142" t="s">
        <v>2398</v>
      </c>
      <c r="M19" s="142">
        <v>6</v>
      </c>
      <c r="N19" s="142" t="s">
        <v>2398</v>
      </c>
      <c r="O19" s="142" t="s">
        <v>2398</v>
      </c>
      <c r="P19" s="142" t="s">
        <v>2398</v>
      </c>
      <c r="Q19" s="142">
        <v>8</v>
      </c>
      <c r="R19" s="142" t="s">
        <v>2398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 x14ac:dyDescent="0.15">
      <c r="A20" s="144" t="s">
        <v>2208</v>
      </c>
      <c r="B20" s="144">
        <f t="shared" si="2"/>
        <v>217</v>
      </c>
      <c r="D20" s="143" t="s">
        <v>2398</v>
      </c>
      <c r="E20" s="143" t="s">
        <v>2398</v>
      </c>
      <c r="F20" s="142" t="s">
        <v>2398</v>
      </c>
      <c r="G20" s="142" t="s">
        <v>2398</v>
      </c>
      <c r="H20" s="142" t="s">
        <v>2398</v>
      </c>
      <c r="I20" s="142" t="s">
        <v>2398</v>
      </c>
      <c r="J20" s="142" t="s">
        <v>2398</v>
      </c>
      <c r="K20" s="142" t="s">
        <v>2398</v>
      </c>
      <c r="L20" s="142">
        <v>6</v>
      </c>
      <c r="M20" s="142" t="s">
        <v>2398</v>
      </c>
      <c r="N20" s="142" t="s">
        <v>2398</v>
      </c>
      <c r="O20" s="142" t="s">
        <v>2398</v>
      </c>
      <c r="P20" s="142">
        <v>8</v>
      </c>
      <c r="Q20" s="142" t="s">
        <v>2398</v>
      </c>
      <c r="R20" s="142" t="s">
        <v>2398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 x14ac:dyDescent="0.15">
      <c r="A21" s="144" t="s">
        <v>2210</v>
      </c>
      <c r="B21" s="144">
        <f t="shared" si="2"/>
        <v>222</v>
      </c>
      <c r="D21" s="143" t="s">
        <v>2398</v>
      </c>
      <c r="E21" s="143" t="s">
        <v>2398</v>
      </c>
      <c r="F21" s="142" t="s">
        <v>2398</v>
      </c>
      <c r="G21" s="142" t="s">
        <v>2398</v>
      </c>
      <c r="H21" s="142" t="s">
        <v>2398</v>
      </c>
      <c r="I21" s="142" t="s">
        <v>2398</v>
      </c>
      <c r="J21" s="142" t="s">
        <v>2398</v>
      </c>
      <c r="K21" s="142" t="s">
        <v>2398</v>
      </c>
      <c r="L21" s="142" t="s">
        <v>2398</v>
      </c>
      <c r="M21" s="142">
        <v>6</v>
      </c>
      <c r="N21" s="142" t="s">
        <v>2398</v>
      </c>
      <c r="O21" s="142" t="s">
        <v>2398</v>
      </c>
      <c r="P21" s="142" t="s">
        <v>2398</v>
      </c>
      <c r="Q21" s="142">
        <v>8</v>
      </c>
      <c r="R21" s="142" t="s">
        <v>2398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 x14ac:dyDescent="0.15">
      <c r="A22" s="144" t="s">
        <v>2212</v>
      </c>
      <c r="B22" s="144">
        <f t="shared" si="2"/>
        <v>227</v>
      </c>
      <c r="D22" s="143" t="s">
        <v>2398</v>
      </c>
      <c r="E22" s="143" t="s">
        <v>2398</v>
      </c>
      <c r="F22" s="142" t="s">
        <v>2398</v>
      </c>
      <c r="G22" s="142" t="s">
        <v>2398</v>
      </c>
      <c r="H22" s="142" t="s">
        <v>2398</v>
      </c>
      <c r="I22" s="142" t="s">
        <v>2398</v>
      </c>
      <c r="J22" s="142">
        <v>6</v>
      </c>
      <c r="K22" s="142" t="s">
        <v>2398</v>
      </c>
      <c r="L22" s="142" t="s">
        <v>2398</v>
      </c>
      <c r="M22" s="142" t="s">
        <v>2398</v>
      </c>
      <c r="N22" s="142">
        <v>8</v>
      </c>
      <c r="O22" s="142" t="s">
        <v>2398</v>
      </c>
      <c r="P22" s="142" t="s">
        <v>2398</v>
      </c>
      <c r="Q22" s="142" t="s">
        <v>2398</v>
      </c>
      <c r="R22" s="142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 x14ac:dyDescent="0.15">
      <c r="A23" s="144" t="s">
        <v>2214</v>
      </c>
      <c r="B23" s="144">
        <f t="shared" si="2"/>
        <v>232</v>
      </c>
      <c r="D23" s="143" t="s">
        <v>2398</v>
      </c>
      <c r="E23" s="143" t="s">
        <v>2398</v>
      </c>
      <c r="F23" s="142" t="s">
        <v>2398</v>
      </c>
      <c r="G23" s="142" t="s">
        <v>2398</v>
      </c>
      <c r="H23" s="142" t="s">
        <v>2398</v>
      </c>
      <c r="I23" s="142" t="s">
        <v>2398</v>
      </c>
      <c r="J23" s="142" t="s">
        <v>2398</v>
      </c>
      <c r="K23" s="142" t="s">
        <v>2398</v>
      </c>
      <c r="L23" s="142">
        <v>6</v>
      </c>
      <c r="M23" s="142" t="s">
        <v>2398</v>
      </c>
      <c r="N23" s="142" t="s">
        <v>2398</v>
      </c>
      <c r="O23" s="142" t="s">
        <v>2398</v>
      </c>
      <c r="P23" s="142">
        <v>8</v>
      </c>
      <c r="Q23" s="142" t="s">
        <v>2398</v>
      </c>
      <c r="R23" s="142" t="s">
        <v>2398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 x14ac:dyDescent="0.15">
      <c r="A24" s="144" t="s">
        <v>2203</v>
      </c>
      <c r="B24" s="144">
        <f t="shared" si="2"/>
        <v>237</v>
      </c>
      <c r="D24" s="143" t="s">
        <v>2398</v>
      </c>
      <c r="E24" s="143" t="s">
        <v>2398</v>
      </c>
      <c r="F24" s="142" t="s">
        <v>2398</v>
      </c>
      <c r="G24" s="142" t="s">
        <v>2398</v>
      </c>
      <c r="H24" s="142" t="s">
        <v>2398</v>
      </c>
      <c r="I24" s="142" t="s">
        <v>2398</v>
      </c>
      <c r="J24" s="142">
        <v>6</v>
      </c>
      <c r="K24" s="142" t="s">
        <v>2398</v>
      </c>
      <c r="L24" s="142" t="s">
        <v>2398</v>
      </c>
      <c r="M24" s="142" t="s">
        <v>2398</v>
      </c>
      <c r="N24" s="142">
        <v>8</v>
      </c>
      <c r="O24" s="142" t="s">
        <v>2398</v>
      </c>
      <c r="P24" s="142" t="s">
        <v>2398</v>
      </c>
      <c r="Q24" s="142" t="s">
        <v>2398</v>
      </c>
      <c r="R24" s="142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 x14ac:dyDescent="0.15">
      <c r="A25" s="144" t="s">
        <v>2205</v>
      </c>
      <c r="B25" s="144">
        <f t="shared" si="2"/>
        <v>242</v>
      </c>
      <c r="D25" s="143" t="s">
        <v>2398</v>
      </c>
      <c r="E25" s="143" t="s">
        <v>2398</v>
      </c>
      <c r="F25" s="142" t="s">
        <v>2398</v>
      </c>
      <c r="G25" s="142" t="s">
        <v>2398</v>
      </c>
      <c r="H25" s="142" t="s">
        <v>2398</v>
      </c>
      <c r="I25" s="142" t="s">
        <v>2398</v>
      </c>
      <c r="J25" s="142" t="s">
        <v>2398</v>
      </c>
      <c r="K25" s="142" t="s">
        <v>2398</v>
      </c>
      <c r="L25" s="142">
        <v>6</v>
      </c>
      <c r="M25" s="142" t="s">
        <v>2398</v>
      </c>
      <c r="N25" s="142" t="s">
        <v>2398</v>
      </c>
      <c r="O25" s="142" t="s">
        <v>2398</v>
      </c>
      <c r="P25" s="142">
        <v>8</v>
      </c>
      <c r="Q25" s="142" t="s">
        <v>2398</v>
      </c>
      <c r="R25" s="142" t="s">
        <v>2398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 x14ac:dyDescent="0.15">
      <c r="A26" s="144" t="s">
        <v>2207</v>
      </c>
      <c r="B26" s="144">
        <f t="shared" si="2"/>
        <v>247</v>
      </c>
      <c r="D26" s="143" t="s">
        <v>2398</v>
      </c>
      <c r="E26" s="143" t="s">
        <v>2398</v>
      </c>
      <c r="F26" s="142" t="s">
        <v>2398</v>
      </c>
      <c r="G26" s="142" t="s">
        <v>2398</v>
      </c>
      <c r="H26" s="142" t="s">
        <v>2398</v>
      </c>
      <c r="I26" s="142" t="s">
        <v>2398</v>
      </c>
      <c r="J26" s="142">
        <v>6</v>
      </c>
      <c r="K26" s="142" t="s">
        <v>2398</v>
      </c>
      <c r="L26" s="142" t="s">
        <v>2398</v>
      </c>
      <c r="M26" s="142" t="s">
        <v>2398</v>
      </c>
      <c r="N26" s="142">
        <v>8</v>
      </c>
      <c r="O26" s="142" t="s">
        <v>2398</v>
      </c>
      <c r="P26" s="142" t="s">
        <v>2398</v>
      </c>
      <c r="Q26" s="142" t="s">
        <v>2398</v>
      </c>
      <c r="R26" s="142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 x14ac:dyDescent="0.15">
      <c r="A27" s="144" t="s">
        <v>2209</v>
      </c>
      <c r="B27" s="144">
        <f t="shared" si="2"/>
        <v>252</v>
      </c>
      <c r="D27" s="143" t="s">
        <v>2398</v>
      </c>
      <c r="E27" s="143" t="s">
        <v>2398</v>
      </c>
      <c r="F27" s="142" t="s">
        <v>2398</v>
      </c>
      <c r="G27" s="142" t="s">
        <v>2398</v>
      </c>
      <c r="H27" s="142" t="s">
        <v>2398</v>
      </c>
      <c r="I27" s="142" t="s">
        <v>2398</v>
      </c>
      <c r="J27" s="142" t="s">
        <v>2398</v>
      </c>
      <c r="K27" s="142">
        <v>6</v>
      </c>
      <c r="L27" s="142" t="s">
        <v>2398</v>
      </c>
      <c r="M27" s="142" t="s">
        <v>2398</v>
      </c>
      <c r="N27" s="142" t="s">
        <v>2398</v>
      </c>
      <c r="O27" s="142">
        <v>8</v>
      </c>
      <c r="P27" s="142" t="s">
        <v>2398</v>
      </c>
      <c r="Q27" s="142" t="s">
        <v>2398</v>
      </c>
      <c r="R27" s="142" t="s">
        <v>2398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 x14ac:dyDescent="0.15">
      <c r="A28" s="144" t="s">
        <v>2211</v>
      </c>
      <c r="B28" s="144">
        <f t="shared" si="2"/>
        <v>257</v>
      </c>
      <c r="D28" s="143" t="s">
        <v>2398</v>
      </c>
      <c r="E28" s="143" t="s">
        <v>2398</v>
      </c>
      <c r="F28" s="142" t="s">
        <v>2398</v>
      </c>
      <c r="G28" s="142" t="s">
        <v>2398</v>
      </c>
      <c r="H28" s="142" t="s">
        <v>2398</v>
      </c>
      <c r="I28" s="142" t="s">
        <v>2398</v>
      </c>
      <c r="J28" s="142" t="s">
        <v>2398</v>
      </c>
      <c r="K28" s="142" t="s">
        <v>2398</v>
      </c>
      <c r="L28" s="142" t="s">
        <v>2398</v>
      </c>
      <c r="M28" s="142">
        <v>6</v>
      </c>
      <c r="N28" s="142" t="s">
        <v>2398</v>
      </c>
      <c r="O28" s="142" t="s">
        <v>2398</v>
      </c>
      <c r="P28" s="142" t="s">
        <v>2398</v>
      </c>
      <c r="Q28" s="142">
        <v>8</v>
      </c>
      <c r="R28" s="142" t="s">
        <v>2398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 x14ac:dyDescent="0.15">
      <c r="A29" s="144" t="s">
        <v>2213</v>
      </c>
      <c r="B29" s="144">
        <f t="shared" si="2"/>
        <v>262</v>
      </c>
      <c r="D29" s="143" t="s">
        <v>2398</v>
      </c>
      <c r="E29" s="143" t="s">
        <v>2398</v>
      </c>
      <c r="F29" s="142" t="s">
        <v>2398</v>
      </c>
      <c r="G29" s="142" t="s">
        <v>2398</v>
      </c>
      <c r="H29" s="142" t="s">
        <v>2398</v>
      </c>
      <c r="I29" s="142" t="s">
        <v>2398</v>
      </c>
      <c r="J29" s="142" t="s">
        <v>2398</v>
      </c>
      <c r="K29" s="142">
        <v>6</v>
      </c>
      <c r="L29" s="142" t="s">
        <v>2398</v>
      </c>
      <c r="M29" s="142" t="s">
        <v>2398</v>
      </c>
      <c r="N29" s="142" t="s">
        <v>2398</v>
      </c>
      <c r="O29" s="142">
        <v>8</v>
      </c>
      <c r="P29" s="142" t="s">
        <v>2398</v>
      </c>
      <c r="Q29" s="142" t="s">
        <v>2398</v>
      </c>
      <c r="R29" s="142" t="s">
        <v>2398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 x14ac:dyDescent="0.15">
      <c r="A30" s="144" t="s">
        <v>2215</v>
      </c>
      <c r="B30" s="144">
        <f t="shared" si="2"/>
        <v>267</v>
      </c>
      <c r="D30" s="143" t="s">
        <v>2398</v>
      </c>
      <c r="E30" s="143" t="s">
        <v>2398</v>
      </c>
      <c r="F30" s="142" t="s">
        <v>2398</v>
      </c>
      <c r="G30" s="142" t="s">
        <v>2398</v>
      </c>
      <c r="H30" s="142" t="s">
        <v>2398</v>
      </c>
      <c r="I30" s="142" t="s">
        <v>2398</v>
      </c>
      <c r="J30" s="142">
        <v>6</v>
      </c>
      <c r="K30" s="142" t="s">
        <v>2398</v>
      </c>
      <c r="L30" s="142" t="s">
        <v>2398</v>
      </c>
      <c r="M30" s="142" t="s">
        <v>2398</v>
      </c>
      <c r="N30" s="142">
        <v>8</v>
      </c>
      <c r="O30" s="142" t="s">
        <v>2398</v>
      </c>
      <c r="P30" s="142" t="s">
        <v>2398</v>
      </c>
      <c r="Q30" s="142" t="s">
        <v>2398</v>
      </c>
      <c r="R30" s="142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 x14ac:dyDescent="0.15">
      <c r="A31" s="144" t="s">
        <v>2216</v>
      </c>
      <c r="B31" s="144">
        <f t="shared" si="2"/>
        <v>272</v>
      </c>
      <c r="D31" s="143" t="s">
        <v>2398</v>
      </c>
      <c r="E31" s="143" t="s">
        <v>2398</v>
      </c>
      <c r="F31" s="142" t="s">
        <v>2398</v>
      </c>
      <c r="G31" s="142" t="s">
        <v>2398</v>
      </c>
      <c r="H31" s="142" t="s">
        <v>2398</v>
      </c>
      <c r="I31" s="142" t="s">
        <v>2398</v>
      </c>
      <c r="J31" s="142" t="s">
        <v>2398</v>
      </c>
      <c r="K31" s="142">
        <v>6</v>
      </c>
      <c r="L31" s="142" t="s">
        <v>2398</v>
      </c>
      <c r="M31" s="142" t="s">
        <v>2398</v>
      </c>
      <c r="N31" s="142" t="s">
        <v>2398</v>
      </c>
      <c r="O31" s="142">
        <v>8</v>
      </c>
      <c r="P31" s="142" t="s">
        <v>2398</v>
      </c>
      <c r="Q31" s="142" t="s">
        <v>2398</v>
      </c>
      <c r="R31" s="142" t="s">
        <v>2398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 x14ac:dyDescent="0.15">
      <c r="D32" s="142">
        <f>(100-MAX(D2:D31))*COUNT(D2:D31)</f>
        <v>320</v>
      </c>
      <c r="E32" s="142">
        <f t="shared" ref="E32:R32" si="17">(100-MAX(E2:E31))*COUNT(E2:E31)</f>
        <v>320</v>
      </c>
      <c r="F32" s="142">
        <f t="shared" si="17"/>
        <v>320</v>
      </c>
      <c r="G32" s="142">
        <f t="shared" si="17"/>
        <v>240</v>
      </c>
      <c r="H32" s="142">
        <f t="shared" si="17"/>
        <v>320</v>
      </c>
      <c r="I32" s="142">
        <f t="shared" si="17"/>
        <v>320</v>
      </c>
      <c r="J32" s="142">
        <f t="shared" si="17"/>
        <v>752</v>
      </c>
      <c r="K32" s="142">
        <f t="shared" si="17"/>
        <v>564</v>
      </c>
      <c r="L32" s="142">
        <f t="shared" si="17"/>
        <v>752</v>
      </c>
      <c r="M32" s="142">
        <f t="shared" si="17"/>
        <v>752</v>
      </c>
      <c r="N32" s="142">
        <f t="shared" si="17"/>
        <v>368</v>
      </c>
      <c r="O32" s="142">
        <f t="shared" si="17"/>
        <v>276</v>
      </c>
      <c r="P32" s="142">
        <f t="shared" si="17"/>
        <v>368</v>
      </c>
      <c r="Q32" s="142">
        <f t="shared" si="17"/>
        <v>368</v>
      </c>
      <c r="R32" s="142">
        <f t="shared" si="17"/>
        <v>368</v>
      </c>
      <c r="S32" s="142" t="str">
        <f>0&amp;"|"&amp;D32</f>
        <v>0|320</v>
      </c>
      <c r="T32" s="142" t="str">
        <f t="shared" ref="T32:AG32" si="18">0&amp;"|"&amp;E32</f>
        <v>0|320</v>
      </c>
      <c r="U32" s="142" t="str">
        <f t="shared" si="18"/>
        <v>0|320</v>
      </c>
      <c r="V32" s="142" t="str">
        <f t="shared" si="18"/>
        <v>0|240</v>
      </c>
      <c r="W32" s="142" t="str">
        <f t="shared" si="18"/>
        <v>0|320</v>
      </c>
      <c r="X32" s="142" t="str">
        <f t="shared" si="18"/>
        <v>0|320</v>
      </c>
      <c r="Y32" s="142" t="str">
        <f t="shared" si="18"/>
        <v>0|752</v>
      </c>
      <c r="Z32" s="142" t="str">
        <f t="shared" si="18"/>
        <v>0|564</v>
      </c>
      <c r="AA32" s="142" t="str">
        <f t="shared" si="18"/>
        <v>0|752</v>
      </c>
      <c r="AB32" s="142" t="str">
        <f t="shared" si="18"/>
        <v>0|752</v>
      </c>
      <c r="AC32" s="142" t="str">
        <f t="shared" si="18"/>
        <v>0|368</v>
      </c>
      <c r="AD32" s="142" t="str">
        <f t="shared" si="18"/>
        <v>0|276</v>
      </c>
      <c r="AE32" s="142" t="str">
        <f t="shared" si="18"/>
        <v>0|368</v>
      </c>
      <c r="AF32" s="142" t="str">
        <f t="shared" si="18"/>
        <v>0|368</v>
      </c>
      <c r="AG32" s="142" t="str">
        <f t="shared" si="18"/>
        <v>0|368</v>
      </c>
    </row>
    <row r="33" spans="1:33" x14ac:dyDescent="0.15">
      <c r="A33" s="142">
        <v>2</v>
      </c>
      <c r="B33" s="142">
        <v>0.2</v>
      </c>
      <c r="C33" s="142">
        <f>A33*B33</f>
        <v>0.4</v>
      </c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50" t="s">
        <v>2399</v>
      </c>
      <c r="T33" s="50" t="s">
        <v>2400</v>
      </c>
      <c r="U33" s="50" t="s">
        <v>2401</v>
      </c>
      <c r="V33" s="50" t="s">
        <v>2402</v>
      </c>
      <c r="W33" s="50" t="s">
        <v>2399</v>
      </c>
      <c r="X33" s="50" t="s">
        <v>2400</v>
      </c>
      <c r="Y33" s="50" t="s">
        <v>2403</v>
      </c>
      <c r="Z33" s="50" t="s">
        <v>2404</v>
      </c>
      <c r="AA33" s="50" t="s">
        <v>2405</v>
      </c>
      <c r="AB33" s="50" t="s">
        <v>2406</v>
      </c>
      <c r="AC33" s="50" t="s">
        <v>2407</v>
      </c>
      <c r="AD33" s="50" t="s">
        <v>2408</v>
      </c>
      <c r="AE33" s="50" t="s">
        <v>2409</v>
      </c>
      <c r="AF33" s="50" t="s">
        <v>2410</v>
      </c>
      <c r="AG33" s="50" t="s">
        <v>2407</v>
      </c>
    </row>
    <row r="34" spans="1:33" x14ac:dyDescent="0.15"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</row>
    <row r="35" spans="1:33" x14ac:dyDescent="0.15">
      <c r="A35" s="142">
        <v>2</v>
      </c>
      <c r="B35" s="142">
        <v>0.05</v>
      </c>
      <c r="C35" s="142">
        <f>A35*B35</f>
        <v>0.1</v>
      </c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</row>
    <row r="36" spans="1:33" x14ac:dyDescent="0.15">
      <c r="A36" s="142">
        <v>5</v>
      </c>
      <c r="B36" s="142">
        <v>0.06</v>
      </c>
      <c r="C36" s="142">
        <f>A36*B36</f>
        <v>0.3</v>
      </c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</row>
    <row r="37" spans="1:33" x14ac:dyDescent="0.15"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</row>
    <row r="38" spans="1:33" x14ac:dyDescent="0.15">
      <c r="A38" s="142">
        <v>5</v>
      </c>
      <c r="B38" s="142">
        <v>0.08</v>
      </c>
      <c r="C38" s="142">
        <f>A38*B38</f>
        <v>0.4</v>
      </c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</row>
    <row r="39" spans="1:33" x14ac:dyDescent="0.15"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</row>
    <row r="40" spans="1:33" x14ac:dyDescent="0.15">
      <c r="A40" s="142">
        <v>1</v>
      </c>
      <c r="B40" s="105" t="s">
        <v>2399</v>
      </c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</row>
    <row r="41" spans="1:33" x14ac:dyDescent="0.15">
      <c r="A41" s="142">
        <v>2</v>
      </c>
      <c r="B41" s="105" t="s">
        <v>2400</v>
      </c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</row>
    <row r="42" spans="1:33" x14ac:dyDescent="0.15">
      <c r="A42" s="142">
        <v>3</v>
      </c>
      <c r="B42" s="105" t="s">
        <v>2401</v>
      </c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</row>
    <row r="43" spans="1:33" x14ac:dyDescent="0.15">
      <c r="A43" s="142">
        <v>4</v>
      </c>
      <c r="B43" s="105" t="s">
        <v>2402</v>
      </c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</row>
    <row r="44" spans="1:33" x14ac:dyDescent="0.15">
      <c r="A44" s="142">
        <v>5</v>
      </c>
      <c r="B44" s="105" t="s">
        <v>2399</v>
      </c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</row>
    <row r="45" spans="1:33" x14ac:dyDescent="0.15">
      <c r="A45" s="142">
        <v>6</v>
      </c>
      <c r="B45" s="105" t="s">
        <v>2400</v>
      </c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</row>
    <row r="46" spans="1:33" x14ac:dyDescent="0.15">
      <c r="A46" s="142">
        <v>7</v>
      </c>
      <c r="B46" s="105" t="s">
        <v>2403</v>
      </c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</row>
    <row r="47" spans="1:33" x14ac:dyDescent="0.15">
      <c r="A47" s="142">
        <v>8</v>
      </c>
      <c r="B47" s="105" t="s">
        <v>2404</v>
      </c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</row>
    <row r="48" spans="1:33" x14ac:dyDescent="0.15">
      <c r="A48" s="142">
        <v>9</v>
      </c>
      <c r="B48" s="105" t="s">
        <v>2405</v>
      </c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</row>
    <row r="49" spans="1:18" x14ac:dyDescent="0.15">
      <c r="A49" s="142">
        <v>10</v>
      </c>
      <c r="B49" s="105" t="s">
        <v>2406</v>
      </c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</row>
    <row r="50" spans="1:18" x14ac:dyDescent="0.15">
      <c r="A50" s="142">
        <v>11</v>
      </c>
      <c r="B50" s="105" t="s">
        <v>2407</v>
      </c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</row>
    <row r="51" spans="1:18" x14ac:dyDescent="0.15">
      <c r="A51" s="142">
        <v>12</v>
      </c>
      <c r="B51" s="105" t="s">
        <v>2408</v>
      </c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</row>
    <row r="52" spans="1:18" x14ac:dyDescent="0.15">
      <c r="A52" s="142">
        <v>13</v>
      </c>
      <c r="B52" s="105" t="s">
        <v>2409</v>
      </c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</row>
    <row r="53" spans="1:18" x14ac:dyDescent="0.15">
      <c r="A53" s="142">
        <v>14</v>
      </c>
      <c r="B53" s="105" t="s">
        <v>2410</v>
      </c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</row>
    <row r="54" spans="1:18" x14ac:dyDescent="0.15">
      <c r="A54" s="142">
        <v>15</v>
      </c>
      <c r="B54" s="105" t="s">
        <v>2407</v>
      </c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</row>
    <row r="55" spans="1:18" x14ac:dyDescent="0.15"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</row>
    <row r="56" spans="1:18" x14ac:dyDescent="0.15"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</row>
    <row r="57" spans="1:18" x14ac:dyDescent="0.15"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</row>
    <row r="58" spans="1:18" x14ac:dyDescent="0.15"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</row>
    <row r="59" spans="1:18" x14ac:dyDescent="0.15"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</row>
    <row r="60" spans="1:18" x14ac:dyDescent="0.15"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</row>
    <row r="61" spans="1:18" x14ac:dyDescent="0.15"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</row>
    <row r="62" spans="1:18" x14ac:dyDescent="0.15"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2019-07-18T07:20:30Z</dcterms:created>
  <dcterms:modified xsi:type="dcterms:W3CDTF">2019-10-04T03:01:08Z</dcterms:modified>
</cp:coreProperties>
</file>